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L:\3- AFFAIRES EN COURS\24_04_mop_ groupe scolaire __ CESSON\04___ETUDES\07___PRO-DCE\00_RenduFinal_CD_Dossier\RENDU COMPLEMENTAIRE_01_Cesson_DCE_210525\1_Pièces écrites\1.2 CCTP et DPGF\"/>
    </mc:Choice>
  </mc:AlternateContent>
  <xr:revisionPtr revIDLastSave="0" documentId="13_ncr:1_{B052DB75-28FF-4DBA-B021-E2AF03BA8E0E}" xr6:coauthVersionLast="47" xr6:coauthVersionMax="47" xr10:uidLastSave="{00000000-0000-0000-0000-000000000000}"/>
  <bookViews>
    <workbookView xWindow="2520" yWindow="2025" windowWidth="26280" windowHeight="14175" tabRatio="835" firstSheet="2" activeTab="2" xr2:uid="{00000000-000D-0000-FFFF-FFFF00000000}"/>
  </bookViews>
  <sheets>
    <sheet name="Récap détail 1" sheetId="39" state="hidden" r:id="rId1"/>
    <sheet name="01a-01b" sheetId="27" state="hidden" r:id="rId2"/>
    <sheet name="bâtiment modulaire" sheetId="28" r:id="rId3"/>
    <sheet name="04" sheetId="35" state="hidden" r:id="rId4"/>
    <sheet name="05" sheetId="36" state="hidden" r:id="rId5"/>
    <sheet name="06" sheetId="37"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ACO1">#REF!</definedName>
    <definedName name="_ACO10">#REF!</definedName>
    <definedName name="_ACO2">#REF!</definedName>
    <definedName name="_ACO3">#REF!</definedName>
    <definedName name="_ACO4">#REF!</definedName>
    <definedName name="_ACO5">#REF!</definedName>
    <definedName name="_ACO6">#REF!</definedName>
    <definedName name="_ACO7">#REF!</definedName>
    <definedName name="_ACO8">#REF!</definedName>
    <definedName name="_ACO9">#REF!</definedName>
    <definedName name="_AWG1">#REF!</definedName>
    <definedName name="_AWG10">#REF!</definedName>
    <definedName name="_AWG11">#REF!</definedName>
    <definedName name="_AWG12">#REF!</definedName>
    <definedName name="_AWG13">#REF!</definedName>
    <definedName name="_AWG2">#REF!</definedName>
    <definedName name="_AWG3">#REF!</definedName>
    <definedName name="_AWG4">#REF!</definedName>
    <definedName name="_AWG5">#REF!</definedName>
    <definedName name="_AWG6">#REF!</definedName>
    <definedName name="_AWG7">#REF!</definedName>
    <definedName name="_AWG8">#REF!</definedName>
    <definedName name="_AWG9">#REF!</definedName>
    <definedName name="_AZA18">#REF!</definedName>
    <definedName name="_BAC1">#REF!</definedName>
    <definedName name="_BAC10">#REF!</definedName>
    <definedName name="_BAC2">#REF!</definedName>
    <definedName name="_BAC3">#REF!</definedName>
    <definedName name="_BAC4">#REF!</definedName>
    <definedName name="_BAC5">#REF!</definedName>
    <definedName name="_BAC6">#REF!</definedName>
    <definedName name="_BAC7">#REF!</definedName>
    <definedName name="_BAC8">#REF!</definedName>
    <definedName name="_BAC9">#REF!</definedName>
    <definedName name="_BAE1">#REF!</definedName>
    <definedName name="_BAE10">#REF!</definedName>
    <definedName name="_BAE2">#REF!</definedName>
    <definedName name="_BAE3">#REF!</definedName>
    <definedName name="_BAE4">#REF!</definedName>
    <definedName name="_BAE5">#REF!</definedName>
    <definedName name="_BAE6">#REF!</definedName>
    <definedName name="_BAE7">#REF!</definedName>
    <definedName name="_BAE8">#REF!</definedName>
    <definedName name="_BAE9">#REF!</definedName>
    <definedName name="_BAP120">#REF!</definedName>
    <definedName name="_BAP15">#REF!</definedName>
    <definedName name="_BAP150">#REF!</definedName>
    <definedName name="_BAP180">#REF!</definedName>
    <definedName name="_BAP30">#REF!</definedName>
    <definedName name="_BAP45">#REF!</definedName>
    <definedName name="_BAP60">#REF!</definedName>
    <definedName name="_BAP75">#REF!</definedName>
    <definedName name="_BAP90">#REF!</definedName>
    <definedName name="_BAT1000">#REF!</definedName>
    <definedName name="_BAT1500">#REF!</definedName>
    <definedName name="_BAT2000">#REF!</definedName>
    <definedName name="_BAT500">#REF!</definedName>
    <definedName name="_BAT750">#REF!</definedName>
    <definedName name="_BDM1">#REF!</definedName>
    <definedName name="_BDM2">#REF!</definedName>
    <definedName name="_BFR1">#REF!</definedName>
    <definedName name="_BFR2">#REF!</definedName>
    <definedName name="_BFR3">#REF!</definedName>
    <definedName name="_BFR4">#REF!</definedName>
    <definedName name="_BFR5">#REF!</definedName>
    <definedName name="_BFR6">#REF!</definedName>
    <definedName name="_BFR7">#REF!</definedName>
    <definedName name="_BMF1">#REF!</definedName>
    <definedName name="_BMF10">#REF!</definedName>
    <definedName name="_BMF11">#REF!</definedName>
    <definedName name="_BMF12">#REF!</definedName>
    <definedName name="_BMF13">#REF!</definedName>
    <definedName name="_BMF14">#REF!</definedName>
    <definedName name="_BMF2">#REF!</definedName>
    <definedName name="_BMF3">#REF!</definedName>
    <definedName name="_BMF4">#REF!</definedName>
    <definedName name="_BMF5">#REF!</definedName>
    <definedName name="_BMF6">#REF!</definedName>
    <definedName name="_BMF7">#REF!</definedName>
    <definedName name="_BMF8">#REF!</definedName>
    <definedName name="_BMF9">#REF!</definedName>
    <definedName name="_BMG1">#REF!</definedName>
    <definedName name="_BMG2">#REF!</definedName>
    <definedName name="_BMG3">#REF!</definedName>
    <definedName name="_BMG4">#REF!</definedName>
    <definedName name="_BMG5">#REF!</definedName>
    <definedName name="_BMG6">#REF!</definedName>
    <definedName name="_BMG7">#REF!</definedName>
    <definedName name="_BMG8">#REF!</definedName>
    <definedName name="_BMG9">#REF!</definedName>
    <definedName name="_BMI1">#REF!</definedName>
    <definedName name="_BMI2">#REF!</definedName>
    <definedName name="_BMI3">#REF!</definedName>
    <definedName name="_BMI4">#REF!</definedName>
    <definedName name="_BMI5">#REF!</definedName>
    <definedName name="_BMI6">#REF!</definedName>
    <definedName name="_BMI7">#REF!</definedName>
    <definedName name="_BMI8">#REF!</definedName>
    <definedName name="_BMI9">#REF!</definedName>
    <definedName name="_BTE1">#REF!</definedName>
    <definedName name="_BTE2">#REF!</definedName>
    <definedName name="_BTE3">#REF!</definedName>
    <definedName name="_BTE4">#REF!</definedName>
    <definedName name="_BTE5">#REF!</definedName>
    <definedName name="_BTE6">#REF!</definedName>
    <definedName name="_CAR100">#REF!</definedName>
    <definedName name="_CAR12">#REF!</definedName>
    <definedName name="_CAR125">#REF!</definedName>
    <definedName name="_CAR15">#REF!</definedName>
    <definedName name="_CAR150">#REF!</definedName>
    <definedName name="_CAR20">#REF!</definedName>
    <definedName name="_CAR200">#REF!</definedName>
    <definedName name="_CAR26">#REF!</definedName>
    <definedName name="_CAR33">#REF!</definedName>
    <definedName name="_CAR40">#REF!</definedName>
    <definedName name="_CAR50">#REF!</definedName>
    <definedName name="_CAR65">#REF!</definedName>
    <definedName name="_CAR80">#REF!</definedName>
    <definedName name="_CCF125">#REF!</definedName>
    <definedName name="_CCF160">#REF!</definedName>
    <definedName name="_CCF200">#REF!</definedName>
    <definedName name="_CEF20">#REF!</definedName>
    <definedName name="_CEF26">#REF!</definedName>
    <definedName name="_CEF33">#REF!</definedName>
    <definedName name="_CEF40">#REF!</definedName>
    <definedName name="_CEF50">#REF!</definedName>
    <definedName name="_CFE1">#REF!</definedName>
    <definedName name="_CFE2">#REF!</definedName>
    <definedName name="_CFE3">#REF!</definedName>
    <definedName name="_CFE4">#REF!</definedName>
    <definedName name="_CFE5">#REF!</definedName>
    <definedName name="_CFE6">#REF!</definedName>
    <definedName name="_CFE7">#REF!</definedName>
    <definedName name="_CFM1">#REF!</definedName>
    <definedName name="_CFM2">#REF!</definedName>
    <definedName name="_CFM3">#REF!</definedName>
    <definedName name="_CFM4">#REF!</definedName>
    <definedName name="_CFM5">#REF!</definedName>
    <definedName name="_CFM6">#REF!</definedName>
    <definedName name="_CFM7">#REF!</definedName>
    <definedName name="_CLD1">#REF!</definedName>
    <definedName name="_CLD2">#REF!</definedName>
    <definedName name="_CLD3">#REF!</definedName>
    <definedName name="_CLD4">#REF!</definedName>
    <definedName name="_CLD5">#REF!</definedName>
    <definedName name="_CLD6">#REF!</definedName>
    <definedName name="_CME1">#REF!</definedName>
    <definedName name="_CME2">#REF!</definedName>
    <definedName name="_CME3">#REF!</definedName>
    <definedName name="_CME4">#REF!</definedName>
    <definedName name="_CME5">#REF!</definedName>
    <definedName name="_CME6">#REF!</definedName>
    <definedName name="_CME7">#REF!</definedName>
    <definedName name="_CPD100">#REF!</definedName>
    <definedName name="_CPD125">#REF!</definedName>
    <definedName name="_CPD15">#REF!</definedName>
    <definedName name="_CPD150">#REF!</definedName>
    <definedName name="_CPD20">#REF!</definedName>
    <definedName name="_CPD200">#REF!</definedName>
    <definedName name="_CPD26">#REF!</definedName>
    <definedName name="_CPD33">#REF!</definedName>
    <definedName name="_CPD40">#REF!</definedName>
    <definedName name="_CPD50">#REF!</definedName>
    <definedName name="_CPD65">#REF!</definedName>
    <definedName name="_CPD80">#REF!</definedName>
    <definedName name="_CPF125">#REF!</definedName>
    <definedName name="_CPF160">#REF!</definedName>
    <definedName name="_CPF200">#REF!</definedName>
    <definedName name="_CPS100">#REF!</definedName>
    <definedName name="_CPS125">#REF!</definedName>
    <definedName name="_CPS150">#REF!</definedName>
    <definedName name="_CPS200">#REF!</definedName>
    <definedName name="_CPS65">#REF!</definedName>
    <definedName name="_CPS80">#REF!</definedName>
    <definedName name="_CRB100">#REF!</definedName>
    <definedName name="_CRB125">#REF!</definedName>
    <definedName name="_CRB150">#REF!</definedName>
    <definedName name="_CRB200">#REF!</definedName>
    <definedName name="_CRB50">#REF!</definedName>
    <definedName name="_CRB65">#REF!</definedName>
    <definedName name="_CRB80">#REF!</definedName>
    <definedName name="_CSI12">#REF!</definedName>
    <definedName name="_CSI15">#REF!</definedName>
    <definedName name="_CSI20">#REF!</definedName>
    <definedName name="_CSI26">#REF!</definedName>
    <definedName name="_CSI33">#REF!</definedName>
    <definedName name="_CSI40">#REF!</definedName>
    <definedName name="_CSI50">#REF!</definedName>
    <definedName name="_CTA1">#REF!</definedName>
    <definedName name="_CTA2">#REF!</definedName>
    <definedName name="_CTA3">#REF!</definedName>
    <definedName name="_CTA4">#REF!</definedName>
    <definedName name="_CTA5">#REF!</definedName>
    <definedName name="_CTA6">#REF!</definedName>
    <definedName name="_CTA7">#REF!</definedName>
    <definedName name="_CVG1">#REF!</definedName>
    <definedName name="_CVG10">#REF!</definedName>
    <definedName name="_CVG11">#REF!</definedName>
    <definedName name="_CVG12">#REF!</definedName>
    <definedName name="_CVG13">#REF!</definedName>
    <definedName name="_CVG14">#REF!</definedName>
    <definedName name="_CVG15">#REF!</definedName>
    <definedName name="_CVG2">#REF!</definedName>
    <definedName name="_CVG3">#REF!</definedName>
    <definedName name="_CVG4">#REF!</definedName>
    <definedName name="_CVG5">#REF!</definedName>
    <definedName name="_CVG6">#REF!</definedName>
    <definedName name="_CVG7">#REF!</definedName>
    <definedName name="_CVG8">#REF!</definedName>
    <definedName name="_CVG9">#REF!</definedName>
    <definedName name="_DCM1">#REF!</definedName>
    <definedName name="_DCM2">#REF!</definedName>
    <definedName name="_DCM3">#REF!</definedName>
    <definedName name="_DCM4">#REF!</definedName>
    <definedName name="_DCM5">#REF!</definedName>
    <definedName name="_DCM6">#REF!</definedName>
    <definedName name="_DCM7">#REF!</definedName>
    <definedName name="_DDC1">#REF!</definedName>
    <definedName name="_DDC2">#REF!</definedName>
    <definedName name="_DDC3">#REF!</definedName>
    <definedName name="_DDC4">#REF!</definedName>
    <definedName name="_DDC5">#REF!</definedName>
    <definedName name="_DDC6">#REF!</definedName>
    <definedName name="_DDC7">#REF!</definedName>
    <definedName name="_DED1">#REF!</definedName>
    <definedName name="_DED2">#REF!</definedName>
    <definedName name="_DED3">#REF!</definedName>
    <definedName name="_DED4">#REF!</definedName>
    <definedName name="_DED5">#REF!</definedName>
    <definedName name="_DED6">#REF!</definedName>
    <definedName name="_DED7">#REF!</definedName>
    <definedName name="_DES1">#REF!</definedName>
    <definedName name="_DES10">#REF!</definedName>
    <definedName name="_DES2">#REF!</definedName>
    <definedName name="_DES3">#REF!</definedName>
    <definedName name="_DES4">#REF!</definedName>
    <definedName name="_DES5">#REF!</definedName>
    <definedName name="_DES6">#REF!</definedName>
    <definedName name="_DES7">#REF!</definedName>
    <definedName name="_DES8">#REF!</definedName>
    <definedName name="_DES9">#REF!</definedName>
    <definedName name="_DIS20">#REF!</definedName>
    <definedName name="_DIS26">#REF!</definedName>
    <definedName name="_DIS33">#REF!</definedName>
    <definedName name="_DIS40">#REF!</definedName>
    <definedName name="_DIS50">#REF!</definedName>
    <definedName name="_DPG1">#REF!</definedName>
    <definedName name="_DPG2">#REF!</definedName>
    <definedName name="_DPG3">#REF!</definedName>
    <definedName name="_DPG4">#REF!</definedName>
    <definedName name="_DPG5">#REF!</definedName>
    <definedName name="_DPG6">#REF!</definedName>
    <definedName name="_DPG7">#REF!</definedName>
    <definedName name="_DPG8">#REF!</definedName>
    <definedName name="_DPG9">#REF!</definedName>
    <definedName name="_DPI1">#REF!</definedName>
    <definedName name="_DPI2">#REF!</definedName>
    <definedName name="_DPI3">#REF!</definedName>
    <definedName name="_DPI4">#REF!</definedName>
    <definedName name="_DPI5">#REF!</definedName>
    <definedName name="_DPI6">#REF!</definedName>
    <definedName name="_DPI7">#REF!</definedName>
    <definedName name="_DPI8">#REF!</definedName>
    <definedName name="_DPI9">#REF!</definedName>
    <definedName name="_DPL1">#REF!</definedName>
    <definedName name="_DPL2">#REF!</definedName>
    <definedName name="_DPL3">#REF!</definedName>
    <definedName name="_DPL4">#REF!</definedName>
    <definedName name="_DPL5">#REF!</definedName>
    <definedName name="_DPL6">#REF!</definedName>
    <definedName name="_DPL7">#REF!</definedName>
    <definedName name="_DRV1">#REF!</definedName>
    <definedName name="_DRV2">#REF!</definedName>
    <definedName name="_DRV3">#REF!</definedName>
    <definedName name="_DRV4">#REF!</definedName>
    <definedName name="_DRY1">#REF!</definedName>
    <definedName name="_DRY10">#REF!</definedName>
    <definedName name="_DRY11">#REF!</definedName>
    <definedName name="_DRY12">#REF!</definedName>
    <definedName name="_DRY13">#REF!</definedName>
    <definedName name="_DRY14">#REF!</definedName>
    <definedName name="_DRY15">#REF!</definedName>
    <definedName name="_DRY16">#REF!</definedName>
    <definedName name="_DRY17">#REF!</definedName>
    <definedName name="_DRY18">#REF!</definedName>
    <definedName name="_DRY2">#REF!</definedName>
    <definedName name="_DRY3">#REF!</definedName>
    <definedName name="_DRY4">#REF!</definedName>
    <definedName name="_DRY5">#REF!</definedName>
    <definedName name="_DRY6">#REF!</definedName>
    <definedName name="_DRY7">#REF!</definedName>
    <definedName name="_DRY8">#REF!</definedName>
    <definedName name="_DRY9">#REF!</definedName>
    <definedName name="_DTG1">#REF!</definedName>
    <definedName name="_DTG10">#REF!</definedName>
    <definedName name="_DTG11">#REF!</definedName>
    <definedName name="_DTG12">#REF!</definedName>
    <definedName name="_DTG13">#REF!</definedName>
    <definedName name="_DTG14">#REF!</definedName>
    <definedName name="_DTG15">#REF!</definedName>
    <definedName name="_DTG16">#REF!</definedName>
    <definedName name="_DTG17">#REF!</definedName>
    <definedName name="_DTG2">#REF!</definedName>
    <definedName name="_DTG3">#REF!</definedName>
    <definedName name="_DTG4">#REF!</definedName>
    <definedName name="_DTG5">#REF!</definedName>
    <definedName name="_DTG6">#REF!</definedName>
    <definedName name="_DTG7">#REF!</definedName>
    <definedName name="_DTG8">#REF!</definedName>
    <definedName name="_DTG9">#REF!</definedName>
    <definedName name="_DVN1">#REF!</definedName>
    <definedName name="_DVN2">#REF!</definedName>
    <definedName name="_DVN3">#REF!</definedName>
    <definedName name="_DVN4">#REF!</definedName>
    <definedName name="_DVN5">#REF!</definedName>
    <definedName name="_DVN6">#REF!</definedName>
    <definedName name="_ECS1">#REF!</definedName>
    <definedName name="_ECS2">#REF!</definedName>
    <definedName name="_ECS3">#REF!</definedName>
    <definedName name="_ECS4">#REF!</definedName>
    <definedName name="_FAT100">#REF!</definedName>
    <definedName name="_FAT12">#REF!</definedName>
    <definedName name="_FAT125">#REF!</definedName>
    <definedName name="_FAT15">#REF!</definedName>
    <definedName name="_FAT150">#REF!</definedName>
    <definedName name="_FAT20">#REF!</definedName>
    <definedName name="_FAT200">#REF!</definedName>
    <definedName name="_FAT26">#REF!</definedName>
    <definedName name="_FAT33">#REF!</definedName>
    <definedName name="_FAT40">#REF!</definedName>
    <definedName name="_FAT50">#REF!</definedName>
    <definedName name="_FAT65">#REF!</definedName>
    <definedName name="_FAT80">#REF!</definedName>
    <definedName name="_xlnm._FilterDatabase" localSheetId="1" hidden="1">'01a-01b'!$A$8:$A$213</definedName>
    <definedName name="_xlnm._FilterDatabase" localSheetId="3" hidden="1">'04'!$A$8:$A$101</definedName>
    <definedName name="_xlnm._FilterDatabase" localSheetId="4" hidden="1">'05'!$A$8:$A$89</definedName>
    <definedName name="_xlnm._FilterDatabase" localSheetId="5" hidden="1">'06'!$A$8:$A$22</definedName>
    <definedName name="_GCF1">#REF!</definedName>
    <definedName name="_GCF2">#REF!</definedName>
    <definedName name="_GCF3">#REF!</definedName>
    <definedName name="_GCF4">#REF!</definedName>
    <definedName name="_GCF5">#REF!</definedName>
    <definedName name="_GDF1">#REF!</definedName>
    <definedName name="_GDF2">#REF!</definedName>
    <definedName name="_GDF3">#REF!</definedName>
    <definedName name="_GDF4">#REF!</definedName>
    <definedName name="_GDF5">#REF!</definedName>
    <definedName name="_GFE1">#REF!</definedName>
    <definedName name="_GFE10">#REF!</definedName>
    <definedName name="_GFE11">#REF!</definedName>
    <definedName name="_GFE12">#REF!</definedName>
    <definedName name="_GFE13">#REF!</definedName>
    <definedName name="_GFE2">#REF!</definedName>
    <definedName name="_GFE3">#REF!</definedName>
    <definedName name="_GFE4">#REF!</definedName>
    <definedName name="_GFE5">#REF!</definedName>
    <definedName name="_GFE6">#REF!</definedName>
    <definedName name="_GFE7">#REF!</definedName>
    <definedName name="_GFE8">#REF!</definedName>
    <definedName name="_GFE9">#REF!</definedName>
    <definedName name="_GFS1">#REF!</definedName>
    <definedName name="_GFS10">#REF!</definedName>
    <definedName name="_GFS11">#REF!</definedName>
    <definedName name="_GFS12">#REF!</definedName>
    <definedName name="_GFS13">#REF!</definedName>
    <definedName name="_GFS2">#REF!</definedName>
    <definedName name="_GFS3">#REF!</definedName>
    <definedName name="_GFS4">#REF!</definedName>
    <definedName name="_GFS5">#REF!</definedName>
    <definedName name="_GFS6">#REF!</definedName>
    <definedName name="_GFS7">#REF!</definedName>
    <definedName name="_GFS8">#REF!</definedName>
    <definedName name="_GFS9">#REF!</definedName>
    <definedName name="_GGB1">#REF!</definedName>
    <definedName name="_GGB10">#REF!</definedName>
    <definedName name="_GGB11">#REF!</definedName>
    <definedName name="_GGB12">#REF!</definedName>
    <definedName name="_GGB13">#REF!</definedName>
    <definedName name="_GGB14">#REF!</definedName>
    <definedName name="_GGB15">#REF!</definedName>
    <definedName name="_GGB16">#REF!</definedName>
    <definedName name="_GGB17">#REF!</definedName>
    <definedName name="_GGB18">#REF!</definedName>
    <definedName name="_GGB19">#REF!</definedName>
    <definedName name="_GGB2">#REF!</definedName>
    <definedName name="_GGB20">#REF!</definedName>
    <definedName name="_GGB3">#REF!</definedName>
    <definedName name="_GGB4">#REF!</definedName>
    <definedName name="_GGB5">#REF!</definedName>
    <definedName name="_GGB6">#REF!</definedName>
    <definedName name="_GGB7">#REF!</definedName>
    <definedName name="_GGB8">#REF!</definedName>
    <definedName name="_GGB9">#REF!</definedName>
    <definedName name="_GHK1">#REF!</definedName>
    <definedName name="_GHK10">#REF!</definedName>
    <definedName name="_GHK11">#REF!</definedName>
    <definedName name="_GHK12">#REF!</definedName>
    <definedName name="_GHK13">#REF!</definedName>
    <definedName name="_GHK14">#REF!</definedName>
    <definedName name="_GHK15">#REF!</definedName>
    <definedName name="_GHK16">#REF!</definedName>
    <definedName name="_GHK17">#REF!</definedName>
    <definedName name="_GHK18">#REF!</definedName>
    <definedName name="_GHK2">#REF!</definedName>
    <definedName name="_GHK3">#REF!</definedName>
    <definedName name="_GHK4">#REF!</definedName>
    <definedName name="_GHK5">#REF!</definedName>
    <definedName name="_GHK6">#REF!</definedName>
    <definedName name="_GHK7">#REF!</definedName>
    <definedName name="_GHK8">#REF!</definedName>
    <definedName name="_GHK9">#REF!</definedName>
    <definedName name="_GHU1">#REF!</definedName>
    <definedName name="_GHU10">#REF!</definedName>
    <definedName name="_GHU11">#REF!</definedName>
    <definedName name="_GHU12">#REF!</definedName>
    <definedName name="_GHU13">#REF!</definedName>
    <definedName name="_GHU14">#REF!</definedName>
    <definedName name="_GHU15">#REF!</definedName>
    <definedName name="_GHU16">#REF!</definedName>
    <definedName name="_GHU17">#REF!</definedName>
    <definedName name="_GHU18">#REF!</definedName>
    <definedName name="_GHU2">#REF!</definedName>
    <definedName name="_GHU3">#REF!</definedName>
    <definedName name="_GHU4">#REF!</definedName>
    <definedName name="_GHU5">#REF!</definedName>
    <definedName name="_GHU6">#REF!</definedName>
    <definedName name="_GHU7">#REF!</definedName>
    <definedName name="_GHU8">#REF!</definedName>
    <definedName name="_GHU9">#REF!</definedName>
    <definedName name="_GRI1">#REF!</definedName>
    <definedName name="_GRI2">#REF!</definedName>
    <definedName name="_GRI3">#REF!</definedName>
    <definedName name="_GRI4">#REF!</definedName>
    <definedName name="_GRI5">#REF!</definedName>
    <definedName name="_GWG1">#REF!</definedName>
    <definedName name="_GWG10">#REF!</definedName>
    <definedName name="_GWG11">#REF!</definedName>
    <definedName name="_GWG12">#REF!</definedName>
    <definedName name="_GWG13">#REF!</definedName>
    <definedName name="_GWG2">#REF!</definedName>
    <definedName name="_GWG3">#REF!</definedName>
    <definedName name="_GWG4">#REF!</definedName>
    <definedName name="_GWG5">#REF!</definedName>
    <definedName name="_GWG6">#REF!</definedName>
    <definedName name="_GWG7">#REF!</definedName>
    <definedName name="_GWG8">#REF!</definedName>
    <definedName name="_GWG9">#REF!</definedName>
    <definedName name="_HEL1">#REF!</definedName>
    <definedName name="_HEL2">#REF!</definedName>
    <definedName name="_HEL3">#REF!</definedName>
    <definedName name="_HEL4">#REF!</definedName>
    <definedName name="_HEL5">#REF!</definedName>
    <definedName name="_HOD1">#REF!</definedName>
    <definedName name="_HOD2">#REF!</definedName>
    <definedName name="_HOD3">#REF!</definedName>
    <definedName name="_HOD4">#REF!</definedName>
    <definedName name="_HOD5">#REF!</definedName>
    <definedName name="_HUM1">#REF!</definedName>
    <definedName name="_HUM2">#REF!</definedName>
    <definedName name="_HUM3">#REF!</definedName>
    <definedName name="_HUM4">#REF!</definedName>
    <definedName name="_HUM5">#REF!</definedName>
    <definedName name="_HUM6">#REF!</definedName>
    <definedName name="_HUM7">#REF!</definedName>
    <definedName name="_ICM100">#REF!</definedName>
    <definedName name="_ICM15">#REF!</definedName>
    <definedName name="_ICM150">#REF!</definedName>
    <definedName name="_ICM20">#REF!</definedName>
    <definedName name="_ICM200">#REF!</definedName>
    <definedName name="_ICM26">#REF!</definedName>
    <definedName name="_ICM32">#REF!</definedName>
    <definedName name="_ICM40">#REF!</definedName>
    <definedName name="_ICM50">#REF!</definedName>
    <definedName name="_ICM65">#REF!</definedName>
    <definedName name="_ICM80">#REF!</definedName>
    <definedName name="_IPH1">#REF!</definedName>
    <definedName name="_IPH2">#REF!</definedName>
    <definedName name="_JAB1">#REF!</definedName>
    <definedName name="_JAB10">#REF!</definedName>
    <definedName name="_JAB2">#REF!</definedName>
    <definedName name="_JAB3">#REF!</definedName>
    <definedName name="_JAB4">#REF!</definedName>
    <definedName name="_JAB5">#REF!</definedName>
    <definedName name="_JAB6">#REF!</definedName>
    <definedName name="_JAB7">#REF!</definedName>
    <definedName name="_JAB8">#REF!</definedName>
    <definedName name="_JAB9">#REF!</definedName>
    <definedName name="_JAQ1000">#REF!</definedName>
    <definedName name="_JAQ1500">#REF!</definedName>
    <definedName name="_JAQ2000">#REF!</definedName>
    <definedName name="_JAQ500">#REF!</definedName>
    <definedName name="_JAQ750">#REF!</definedName>
    <definedName name="_LAM658">#REF!</definedName>
    <definedName name="_LAM958">#REF!</definedName>
    <definedName name="_LDT1">#REF!</definedName>
    <definedName name="_LDT2">#REF!</definedName>
    <definedName name="_LDT3">#REF!</definedName>
    <definedName name="_LDT4">#REF!</definedName>
    <definedName name="_LDT5">#REF!</definedName>
    <definedName name="_LDT6">#REF!</definedName>
    <definedName name="_LG2461">#REF!</definedName>
    <definedName name="_LG3461">#REF!</definedName>
    <definedName name="_LG3462">#REF!</definedName>
    <definedName name="_LG3463">#REF!</definedName>
    <definedName name="_LG3464">#REF!</definedName>
    <definedName name="_LG3465">#REF!</definedName>
    <definedName name="_LG3491">#REF!</definedName>
    <definedName name="_LG3492">#REF!</definedName>
    <definedName name="_LG3493">#REF!</definedName>
    <definedName name="_LG3494">#REF!</definedName>
    <definedName name="_LG3495">#REF!</definedName>
    <definedName name="_LG3631">#REF!</definedName>
    <definedName name="_LG3632">#REF!</definedName>
    <definedName name="_LG3633">#REF!</definedName>
    <definedName name="_LG3651">#REF!</definedName>
    <definedName name="_LG3652">#REF!</definedName>
    <definedName name="_LG3653">#REF!</definedName>
    <definedName name="_LGA1">#REF!</definedName>
    <definedName name="_LGA2">#REF!</definedName>
    <definedName name="_LGA3">#REF!</definedName>
    <definedName name="_LGA4">#REF!</definedName>
    <definedName name="_LGA5">#REF!</definedName>
    <definedName name="_LGC1">#REF!</definedName>
    <definedName name="_LGC2">#REF!</definedName>
    <definedName name="_LGC3">#REF!</definedName>
    <definedName name="_LGC4">#REF!</definedName>
    <definedName name="_LGC5">#REF!</definedName>
    <definedName name="_LGC6">#REF!</definedName>
    <definedName name="_LGC7">#REF!</definedName>
    <definedName name="_LGC8">#REF!</definedName>
    <definedName name="_LGS1">#REF!</definedName>
    <definedName name="_LGS2">#REF!</definedName>
    <definedName name="_LGS3">#REF!</definedName>
    <definedName name="_LGS4">#REF!</definedName>
    <definedName name="_LGS5">#REF!</definedName>
    <definedName name="_LGS6">#REF!</definedName>
    <definedName name="_LGS7">#REF!</definedName>
    <definedName name="_LGS8">#REF!</definedName>
    <definedName name="_MAV100">#REF!</definedName>
    <definedName name="_MAV125">#REF!</definedName>
    <definedName name="_MAV150">#REF!</definedName>
    <definedName name="_MAV20">#REF!</definedName>
    <definedName name="_MAV200">#REF!</definedName>
    <definedName name="_MAV26">#REF!</definedName>
    <definedName name="_MAV33">#REF!</definedName>
    <definedName name="_MAV40">#REF!</definedName>
    <definedName name="_MAV50">#REF!</definedName>
    <definedName name="_MAV65">#REF!</definedName>
    <definedName name="_MAV80">#REF!</definedName>
    <definedName name="_MOT1">#REF!</definedName>
    <definedName name="_MOT2">#REF!</definedName>
    <definedName name="_MOT3">#REF!</definedName>
    <definedName name="_MOT4">#REF!</definedName>
    <definedName name="_MOT5">#REF!</definedName>
    <definedName name="_Order1" hidden="1">255</definedName>
    <definedName name="_Order2" hidden="1">255</definedName>
    <definedName name="_PKZ1">#REF!</definedName>
    <definedName name="_PKZ2">#REF!</definedName>
    <definedName name="_PKZ3">#REF!</definedName>
    <definedName name="_PKZ4">#REF!</definedName>
    <definedName name="_PR1">#REF!</definedName>
    <definedName name="_PR2">#REF!</definedName>
    <definedName name="_PR3">#REF!</definedName>
    <definedName name="_PR4">#REF!</definedName>
    <definedName name="_RBM1">#REF!</definedName>
    <definedName name="_RBM2">#REF!</definedName>
    <definedName name="_RCA1">#REF!</definedName>
    <definedName name="_RCM1">#REF!</definedName>
    <definedName name="_RCM2">#REF!</definedName>
    <definedName name="_RCM3">#REF!</definedName>
    <definedName name="_RCM4">#REF!</definedName>
    <definedName name="_RCM5">#REF!</definedName>
    <definedName name="_RED40">#REF!</definedName>
    <definedName name="_RED50">#REF!</definedName>
    <definedName name="_RED65">#REF!</definedName>
    <definedName name="_RED80">#REF!</definedName>
    <definedName name="_RP1">#REF!</definedName>
    <definedName name="_RP2">#REF!</definedName>
    <definedName name="_RP3">#REF!</definedName>
    <definedName name="_RP4">#REF!</definedName>
    <definedName name="_RP5">#REF!</definedName>
    <definedName name="_RP6">#REF!</definedName>
    <definedName name="_RP7">#REF!</definedName>
    <definedName name="_RP8">#REF!</definedName>
    <definedName name="_RP9">#REF!</definedName>
    <definedName name="_RVM1">#REF!</definedName>
    <definedName name="_RVM2">#REF!</definedName>
    <definedName name="_RVM3">#REF!</definedName>
    <definedName name="_RVM4">#REF!</definedName>
    <definedName name="_RVM5">#REF!</definedName>
    <definedName name="_RVM6">#REF!</definedName>
    <definedName name="_RVM7">#REF!</definedName>
    <definedName name="_RVM8">#REF!</definedName>
    <definedName name="_SFE1">#REF!</definedName>
    <definedName name="_SFE2">#REF!</definedName>
    <definedName name="_SFE3">#REF!</definedName>
    <definedName name="_SFE4">#REF!</definedName>
    <definedName name="_SFE5">#REF!</definedName>
    <definedName name="_SFE6">#REF!</definedName>
    <definedName name="_SFE7">#REF!</definedName>
    <definedName name="_SFM1">#REF!</definedName>
    <definedName name="_SFM2">#REF!</definedName>
    <definedName name="_SFM3">#REF!</definedName>
    <definedName name="_SFM4">#REF!</definedName>
    <definedName name="_SFM5">#REF!</definedName>
    <definedName name="_SFM6">#REF!</definedName>
    <definedName name="_SFM7">#REF!</definedName>
    <definedName name="_SMG1">#REF!</definedName>
    <definedName name="_SMG2">#REF!</definedName>
    <definedName name="_SMG3">#REF!</definedName>
    <definedName name="_SMG4">#REF!</definedName>
    <definedName name="_SMG5">#REF!</definedName>
    <definedName name="_SMG6">#REF!</definedName>
    <definedName name="_SMG7">#REF!</definedName>
    <definedName name="_SMG8">#REF!</definedName>
    <definedName name="_SMG9">#REF!</definedName>
    <definedName name="_SMI1">#REF!</definedName>
    <definedName name="_SMI2">#REF!</definedName>
    <definedName name="_SMI3">#REF!</definedName>
    <definedName name="_SMI4">#REF!</definedName>
    <definedName name="_SMI5">#REF!</definedName>
    <definedName name="_SMI6">#REF!</definedName>
    <definedName name="_SMI7">#REF!</definedName>
    <definedName name="_SMI8">#REF!</definedName>
    <definedName name="_SMI9">#REF!</definedName>
    <definedName name="_SOL1">#REF!</definedName>
    <definedName name="_SOL2">#REF!</definedName>
    <definedName name="_SOL3">#REF!</definedName>
    <definedName name="_SOL4">#REF!</definedName>
    <definedName name="_SOL5">#REF!</definedName>
    <definedName name="_SOL6">#REF!</definedName>
    <definedName name="_SOL7">#REF!</definedName>
    <definedName name="_SOL8">#REF!</definedName>
    <definedName name="_SOL9">#REF!</definedName>
    <definedName name="_SOP15">#REF!</definedName>
    <definedName name="_SOP20">#REF!</definedName>
    <definedName name="_SOP26">#REF!</definedName>
    <definedName name="_SPI1">#REF!</definedName>
    <definedName name="_SPI2">#REF!</definedName>
    <definedName name="_SPI3">#REF!</definedName>
    <definedName name="_SPI4">#REF!</definedName>
    <definedName name="_SPI5">#REF!</definedName>
    <definedName name="_SPI6">#REF!</definedName>
    <definedName name="_SPI7">#REF!</definedName>
    <definedName name="_SPI8">#REF!</definedName>
    <definedName name="_SPI9">#REF!</definedName>
    <definedName name="_SRB20">#REF!</definedName>
    <definedName name="_SRB26">#REF!</definedName>
    <definedName name="_SRC20">#REF!</definedName>
    <definedName name="_SRC26">#REF!</definedName>
    <definedName name="_SRC33">#REF!</definedName>
    <definedName name="_STG1">#REF!</definedName>
    <definedName name="_STG2">#REF!</definedName>
    <definedName name="_STG3">#REF!</definedName>
    <definedName name="_STG4">#REF!</definedName>
    <definedName name="_STG5">#REF!</definedName>
    <definedName name="_STG6">#REF!</definedName>
    <definedName name="_STG7">#REF!</definedName>
    <definedName name="_STG8">#REF!</definedName>
    <definedName name="_SYS1">#REF!</definedName>
    <definedName name="_SYS10">#REF!</definedName>
    <definedName name="_SYS11">#REF!</definedName>
    <definedName name="_SYS2">#REF!</definedName>
    <definedName name="_SYS3">#REF!</definedName>
    <definedName name="_SYS4">#REF!</definedName>
    <definedName name="_SYS5">#REF!</definedName>
    <definedName name="_SYS6">#REF!</definedName>
    <definedName name="_SYS7">#REF!</definedName>
    <definedName name="_SYS8">#REF!</definedName>
    <definedName name="_SYS9">#REF!</definedName>
    <definedName name="_TA100">#REF!</definedName>
    <definedName name="_TA12">#REF!</definedName>
    <definedName name="_TA125">#REF!</definedName>
    <definedName name="_TA15">#REF!</definedName>
    <definedName name="_TA150">#REF!</definedName>
    <definedName name="_TA20">#REF!</definedName>
    <definedName name="_TA200">#REF!</definedName>
    <definedName name="_TA26">#REF!</definedName>
    <definedName name="_TA33">#REF!</definedName>
    <definedName name="_TA40">#REF!</definedName>
    <definedName name="_TA50">#REF!</definedName>
    <definedName name="_TA65">#REF!</definedName>
    <definedName name="_TA80">#REF!</definedName>
    <definedName name="_TAG20">#REF!</definedName>
    <definedName name="_TAG26">#REF!</definedName>
    <definedName name="_TAG33">#REF!</definedName>
    <definedName name="_TAG40">#REF!</definedName>
    <definedName name="_TAG50">#REF!</definedName>
    <definedName name="_TAG65">#REF!</definedName>
    <definedName name="_TAG80">#REF!</definedName>
    <definedName name="_TAM1">#REF!</definedName>
    <definedName name="_TAM10">#REF!</definedName>
    <definedName name="_TAM2">#REF!</definedName>
    <definedName name="_TAM3">#REF!</definedName>
    <definedName name="_TAM4">#REF!</definedName>
    <definedName name="_TAM5">#REF!</definedName>
    <definedName name="_TAM6">#REF!</definedName>
    <definedName name="_TAM7">#REF!</definedName>
    <definedName name="_TAM8">#REF!</definedName>
    <definedName name="_TAM9">#REF!</definedName>
    <definedName name="_TAV1">#REF!</definedName>
    <definedName name="_TAV2">#REF!</definedName>
    <definedName name="_TAV3">#REF!</definedName>
    <definedName name="_TAV4">#REF!</definedName>
    <definedName name="_TAV5">#REF!</definedName>
    <definedName name="_TAV6">#REF!</definedName>
    <definedName name="_TCE10">#REF!</definedName>
    <definedName name="_TCE12">#REF!</definedName>
    <definedName name="_TCE14">#REF!</definedName>
    <definedName name="_TCE15">#REF!</definedName>
    <definedName name="_TCE16">#REF!</definedName>
    <definedName name="_TCE18">#REF!</definedName>
    <definedName name="_TCE20">#REF!</definedName>
    <definedName name="_TCE22">#REF!</definedName>
    <definedName name="_TDE14">#REF!</definedName>
    <definedName name="_TDE16">#REF!</definedName>
    <definedName name="_TEG1">#REF!</definedName>
    <definedName name="_TEG2">#REF!</definedName>
    <definedName name="_TEG3">#REF!</definedName>
    <definedName name="_TEG4">#REF!</definedName>
    <definedName name="_TEG5">#REF!</definedName>
    <definedName name="_TEG6">#REF!</definedName>
    <definedName name="_TEG7">#REF!</definedName>
    <definedName name="_TEG8">#REF!</definedName>
    <definedName name="_TEG9">#REF!</definedName>
    <definedName name="_TEI1">#REF!</definedName>
    <definedName name="_TEI2">#REF!</definedName>
    <definedName name="_TEI3">#REF!</definedName>
    <definedName name="_TEI4">#REF!</definedName>
    <definedName name="_TEI5">#REF!</definedName>
    <definedName name="_TEI6">#REF!</definedName>
    <definedName name="_TEI7">#REF!</definedName>
    <definedName name="_TEI8">#REF!</definedName>
    <definedName name="_TEI9">#REF!</definedName>
    <definedName name="_TF100">#REF!</definedName>
    <definedName name="_TF12">#REF!</definedName>
    <definedName name="_TF125">#REF!</definedName>
    <definedName name="_TF15">#REF!</definedName>
    <definedName name="_TF150">#REF!</definedName>
    <definedName name="_TF20">#REF!</definedName>
    <definedName name="_TF200">#REF!</definedName>
    <definedName name="_TF26">#REF!</definedName>
    <definedName name="_TF33">#REF!</definedName>
    <definedName name="_TF40">#REF!</definedName>
    <definedName name="_TF50">#REF!</definedName>
    <definedName name="_TF65">#REF!</definedName>
    <definedName name="_TF80">#REF!</definedName>
    <definedName name="_Toc172703728" localSheetId="2">'bâtiment modulaire'!$B$25</definedName>
    <definedName name="_UJ110">#REF!</definedName>
    <definedName name="_UJ114">#REF!</definedName>
    <definedName name="_UJ118">#REF!</definedName>
    <definedName name="_UJ122">#REF!</definedName>
    <definedName name="_US216">#REF!</definedName>
    <definedName name="_US220">#REF!</definedName>
    <definedName name="_US224">#REF!</definedName>
    <definedName name="_US228">#REF!</definedName>
    <definedName name="_US234">#REF!</definedName>
    <definedName name="_US242">#REF!</definedName>
    <definedName name="_US250">#REF!</definedName>
    <definedName name="_US270">#REF!</definedName>
    <definedName name="_VAC1">#REF!</definedName>
    <definedName name="_VAC2">#REF!</definedName>
    <definedName name="_VAC3">#REF!</definedName>
    <definedName name="_VAC4">#REF!</definedName>
    <definedName name="_VAC5">#REF!</definedName>
    <definedName name="_VAC6">#REF!</definedName>
    <definedName name="_VAC7">#REF!</definedName>
    <definedName name="_VAC8">#REF!</definedName>
    <definedName name="_VAC9">#REF!</definedName>
    <definedName name="_VAN1">#REF!</definedName>
    <definedName name="_VAN2">#REF!</definedName>
    <definedName name="_VAN3">#REF!</definedName>
    <definedName name="_VAN4">#REF!</definedName>
    <definedName name="_VAN5">#REF!</definedName>
    <definedName name="_VAN6">#REF!</definedName>
    <definedName name="_VAN7">#REF!</definedName>
    <definedName name="_VAN8">#REF!</definedName>
    <definedName name="_VAN9">#REF!</definedName>
    <definedName name="_VBS100">#REF!</definedName>
    <definedName name="_VBS12">#REF!</definedName>
    <definedName name="_VBS125">#REF!</definedName>
    <definedName name="_VBS15">#REF!</definedName>
    <definedName name="_VBS150">#REF!</definedName>
    <definedName name="_VBS20">#REF!</definedName>
    <definedName name="_VBS200">#REF!</definedName>
    <definedName name="_VBS26">#REF!</definedName>
    <definedName name="_VBS33">#REF!</definedName>
    <definedName name="_VBS40">#REF!</definedName>
    <definedName name="_VBS50">#REF!</definedName>
    <definedName name="_VBS65">#REF!</definedName>
    <definedName name="_VBS80">#REF!</definedName>
    <definedName name="_VDR1">#REF!</definedName>
    <definedName name="_VDR2">#REF!</definedName>
    <definedName name="_VDR3">#REF!</definedName>
    <definedName name="_VDR4">#REF!</definedName>
    <definedName name="_VDR5">#REF!</definedName>
    <definedName name="_VDR6">#REF!</definedName>
    <definedName name="_VDR7">#REF!</definedName>
    <definedName name="_VEC1">#REF!</definedName>
    <definedName name="_VEC2">#REF!</definedName>
    <definedName name="_VEC3">#REF!</definedName>
    <definedName name="_VEC4">#REF!</definedName>
    <definedName name="_VEC5">#REF!</definedName>
    <definedName name="_VEC6">#REF!</definedName>
    <definedName name="_VEX1">#REF!</definedName>
    <definedName name="_VEX2">#REF!</definedName>
    <definedName name="_VEX3">#REF!</definedName>
    <definedName name="_VEX4">#REF!</definedName>
    <definedName name="_VEX5">#REF!</definedName>
    <definedName name="_VOL1">#REF!</definedName>
    <definedName name="_VOL2">#REF!</definedName>
    <definedName name="_VOL3">#REF!</definedName>
    <definedName name="_VOL4">#REF!</definedName>
    <definedName name="_VOL5">#REF!</definedName>
    <definedName name="_VPB100">#REF!</definedName>
    <definedName name="_VPB125">#REF!</definedName>
    <definedName name="_VPB150">#REF!</definedName>
    <definedName name="_VPB200">#REF!</definedName>
    <definedName name="_VPB50">#REF!</definedName>
    <definedName name="_VPB65">#REF!</definedName>
    <definedName name="_VPB80">#REF!</definedName>
    <definedName name="_VPC1">#REF!</definedName>
    <definedName name="_VPC2">#REF!</definedName>
    <definedName name="_VPC3">#REF!</definedName>
    <definedName name="_VPC4">#REF!</definedName>
    <definedName name="_VPC5">#REF!</definedName>
    <definedName name="_VPC6">#REF!</definedName>
    <definedName name="_VPC7">#REF!</definedName>
    <definedName name="_VPC8">#REF!</definedName>
    <definedName name="_VPC9">#REF!</definedName>
    <definedName name="_VPN1">#REF!</definedName>
    <definedName name="_VPN2">#REF!</definedName>
    <definedName name="_VPN3">#REF!</definedName>
    <definedName name="_VPN4">#REF!</definedName>
    <definedName name="_VPN5">#REF!</definedName>
    <definedName name="_VPN6">#REF!</definedName>
    <definedName name="_VPN7">#REF!</definedName>
    <definedName name="_VPN8">#REF!</definedName>
    <definedName name="_VPN9">#REF!</definedName>
    <definedName name="_VRA100">#REF!</definedName>
    <definedName name="_VRA125">#REF!</definedName>
    <definedName name="_VRA15">#REF!</definedName>
    <definedName name="_VRA150">#REF!</definedName>
    <definedName name="_VRA20">#REF!</definedName>
    <definedName name="_VRA200">#REF!</definedName>
    <definedName name="_VRA26">#REF!</definedName>
    <definedName name="_VRA33">#REF!</definedName>
    <definedName name="_VRA40">#REF!</definedName>
    <definedName name="_VRA50">#REF!</definedName>
    <definedName name="_VRA65">#REF!</definedName>
    <definedName name="_VRA80">#REF!</definedName>
    <definedName name="_VRS100">#REF!</definedName>
    <definedName name="_VRS125">#REF!</definedName>
    <definedName name="_VRS15">#REF!</definedName>
    <definedName name="_VRS150">#REF!</definedName>
    <definedName name="_VRS20">#REF!</definedName>
    <definedName name="_VRS200">#REF!</definedName>
    <definedName name="_VRS26">#REF!</definedName>
    <definedName name="_VRS33">#REF!</definedName>
    <definedName name="_VRS40">#REF!</definedName>
    <definedName name="_VRS50">#REF!</definedName>
    <definedName name="_VRS65">#REF!</definedName>
    <definedName name="_VRS80">#REF!</definedName>
    <definedName name="_WDD1">#REF!</definedName>
    <definedName name="_WDD2">#REF!</definedName>
    <definedName name="_WDD3">#REF!</definedName>
    <definedName name="_WDD4">#REF!</definedName>
    <definedName name="_WDD5">#REF!</definedName>
    <definedName name="_WDD6">#REF!</definedName>
    <definedName name="_WDD7">#REF!</definedName>
    <definedName name="a">'[1]+CODIF AMOG'!#REF!</definedName>
    <definedName name="AC2F2T4">#REF!</definedName>
    <definedName name="AC2F2T5">#REF!</definedName>
    <definedName name="AC2F2T6">#REF!</definedName>
    <definedName name="AC2F2T7">#REF!</definedName>
    <definedName name="AC2F2T8">#REF!</definedName>
    <definedName name="AC2F2T9">#REF!</definedName>
    <definedName name="AC4T1">#REF!</definedName>
    <definedName name="AC4T2">#REF!</definedName>
    <definedName name="AC4T3">#REF!</definedName>
    <definedName name="AC4T4">#REF!</definedName>
    <definedName name="AC4T5">#REF!</definedName>
    <definedName name="AC4T6">#REF!</definedName>
    <definedName name="AC4T7">#REF!</definedName>
    <definedName name="AC4T8">#REF!</definedName>
    <definedName name="AC4T9">#REF!</definedName>
    <definedName name="ACL_">[2]BPU!#REF!</definedName>
    <definedName name="ACP_">[2]BPU!#REF!</definedName>
    <definedName name="AEISO">#REF!</definedName>
    <definedName name="AGE_">[2]BPU!#REF!</definedName>
    <definedName name="ALARM">#REF!</definedName>
    <definedName name="AMB_">[2]BPU!#REF!</definedName>
    <definedName name="AME_">[2]BPU!#REF!</definedName>
    <definedName name="AN2F2T1">#REF!</definedName>
    <definedName name="AN2F2T2">#REF!</definedName>
    <definedName name="AN2F2T3">#REF!</definedName>
    <definedName name="AN2F2T4">#REF!</definedName>
    <definedName name="AN2F2T5">#REF!</definedName>
    <definedName name="AN2F2T6">#REF!</definedName>
    <definedName name="AN2F2T7">#REF!</definedName>
    <definedName name="AN2F2T8">#REF!</definedName>
    <definedName name="AN2F2T9">#REF!</definedName>
    <definedName name="AN4T1">#REF!</definedName>
    <definedName name="AN4T2">#REF!</definedName>
    <definedName name="AN4T3">#REF!</definedName>
    <definedName name="AN4T4">#REF!</definedName>
    <definedName name="AN4T5">#REF!</definedName>
    <definedName name="AN4T6">#REF!</definedName>
    <definedName name="AN4T7">#REF!</definedName>
    <definedName name="AN4T8">#REF!</definedName>
    <definedName name="AN4T9">#REF!</definedName>
    <definedName name="ANARP1">#REF!</definedName>
    <definedName name="ANARP2">#REF!</definedName>
    <definedName name="ANARP3">#REF!</definedName>
    <definedName name="ANARP4">#REF!</definedName>
    <definedName name="ANARP5">#REF!</definedName>
    <definedName name="ANARP6">#REF!</definedName>
    <definedName name="ANARP7">#REF!</definedName>
    <definedName name="ANARP8">#REF!</definedName>
    <definedName name="ANARP9">#REF!</definedName>
    <definedName name="ASO_">[2]BPU!#REF!</definedName>
    <definedName name="AUP_">[2]BPU!#REF!</definedName>
    <definedName name="AUTRE">[3]!Tableau6[Autres]</definedName>
    <definedName name="AVANCEMENT">[3]!Tableau10[Avancement]</definedName>
    <definedName name="AVEC1">#REF!</definedName>
    <definedName name="AVEC2">#REF!</definedName>
    <definedName name="AVEC3">#REF!</definedName>
    <definedName name="AVEC4">#REF!</definedName>
    <definedName name="AVEC5">#REF!</definedName>
    <definedName name="AVEC6">#REF!</definedName>
    <definedName name="AVERT">#REF!</definedName>
    <definedName name="AXID1">#REF!</definedName>
    <definedName name="AXID2">#REF!</definedName>
    <definedName name="AXID3">#REF!</definedName>
    <definedName name="AXID4">#REF!</definedName>
    <definedName name="AXID5">#REF!</definedName>
    <definedName name="AXIS1">#REF!</definedName>
    <definedName name="AXIS2">#REF!</definedName>
    <definedName name="AXIS3">#REF!</definedName>
    <definedName name="AXIS4">#REF!</definedName>
    <definedName name="AXIS5">#REF!</definedName>
    <definedName name="b">'[1]+CODIF AMOG'!#REF!</definedName>
    <definedName name="BACE1">#REF!</definedName>
    <definedName name="BACE10">#REF!</definedName>
    <definedName name="BACE2">#REF!</definedName>
    <definedName name="BACE3">#REF!</definedName>
    <definedName name="BACE4">#REF!</definedName>
    <definedName name="BACE5">#REF!</definedName>
    <definedName name="BACE6">#REF!</definedName>
    <definedName name="BACE7">#REF!</definedName>
    <definedName name="BACE8">#REF!</definedName>
    <definedName name="BACE9">#REF!</definedName>
    <definedName name="BAEE1">#REF!</definedName>
    <definedName name="BAEE10">#REF!</definedName>
    <definedName name="BAEE2">#REF!</definedName>
    <definedName name="BAEE3">#REF!</definedName>
    <definedName name="BAEE4">#REF!</definedName>
    <definedName name="BAEE5">#REF!</definedName>
    <definedName name="BAEE6">#REF!</definedName>
    <definedName name="BAEE7">#REF!</definedName>
    <definedName name="BAEE8">#REF!</definedName>
    <definedName name="BAEE9">#REF!</definedName>
    <definedName name="_xlnm.Database">#REF!</definedName>
    <definedName name="BB">'[1]10G'!#REF!</definedName>
    <definedName name="BCEVC1">#REF!</definedName>
    <definedName name="BCEVC2">#REF!</definedName>
    <definedName name="BCEVC3">#REF!</definedName>
    <definedName name="BCEVC4">#REF!</definedName>
    <definedName name="BCEVC5">#REF!</definedName>
    <definedName name="BCEVC6">#REF!</definedName>
    <definedName name="BCEVC7">#REF!</definedName>
    <definedName name="BCEVC8">#REF!</definedName>
    <definedName name="BCEVC9">#REF!</definedName>
    <definedName name="BCOND1">#REF!</definedName>
    <definedName name="BCOND2">#REF!</definedName>
    <definedName name="BCVC1">#REF!</definedName>
    <definedName name="BCVC2">#REF!</definedName>
    <definedName name="BCVC3">#REF!</definedName>
    <definedName name="BCVC4">#REF!</definedName>
    <definedName name="BCVC5">#REF!</definedName>
    <definedName name="BCVC6">#REF!</definedName>
    <definedName name="BCVC7">#REF!</definedName>
    <definedName name="BCVC8">#REF!</definedName>
    <definedName name="BCVC9">#REF!</definedName>
    <definedName name="BGFE1">#REF!</definedName>
    <definedName name="BGFE10">#REF!</definedName>
    <definedName name="BGFE11">#REF!</definedName>
    <definedName name="BGFE12">#REF!</definedName>
    <definedName name="BGFE13">#REF!</definedName>
    <definedName name="BGFE2">#REF!</definedName>
    <definedName name="BGFE3">#REF!</definedName>
    <definedName name="BGFE4">#REF!</definedName>
    <definedName name="BGFE5">#REF!</definedName>
    <definedName name="BGFE6">#REF!</definedName>
    <definedName name="BGFE7">#REF!</definedName>
    <definedName name="BGFE8">#REF!</definedName>
    <definedName name="BGFE9">#REF!</definedName>
    <definedName name="BGFS1">#REF!</definedName>
    <definedName name="BGFS10">#REF!</definedName>
    <definedName name="BGFS11">#REF!</definedName>
    <definedName name="BGFS12">#REF!</definedName>
    <definedName name="BGFS13">#REF!</definedName>
    <definedName name="BGFS2">#REF!</definedName>
    <definedName name="BGFS3">#REF!</definedName>
    <definedName name="BGFS4">#REF!</definedName>
    <definedName name="BGFS5">#REF!</definedName>
    <definedName name="BGFS6">#REF!</definedName>
    <definedName name="BGFS7">#REF!</definedName>
    <definedName name="BGFS8">#REF!</definedName>
    <definedName name="BGFS9">#REF!</definedName>
    <definedName name="BISO1">#REF!</definedName>
    <definedName name="BISO2">#REF!</definedName>
    <definedName name="BISO3">#REF!</definedName>
    <definedName name="BISO4">#REF!</definedName>
    <definedName name="bloc_drainant">[4]METRE!$H$69</definedName>
    <definedName name="bloc_drainant_i_grande">[4]METRE!$D$74</definedName>
    <definedName name="bloc_drainant_i_petite">[4]METRE!$E$74</definedName>
    <definedName name="blocs_drainants_cp">[5]METRE!$H$66</definedName>
    <definedName name="BMII1">#REF!</definedName>
    <definedName name="BMII2">#REF!</definedName>
    <definedName name="BMII3">#REF!</definedName>
    <definedName name="BMII4">#REF!</definedName>
    <definedName name="BMII5">#REF!</definedName>
    <definedName name="BMII6">#REF!</definedName>
    <definedName name="BMII7">#REF!</definedName>
    <definedName name="BMII8">#REF!</definedName>
    <definedName name="BMII9">#REF!</definedName>
    <definedName name="BOUC">#REF!</definedName>
    <definedName name="BP">#REF!</definedName>
    <definedName name="BTAMPON">#REF!</definedName>
    <definedName name="CABGIF">#REF!</definedName>
    <definedName name="CAIR1">#REF!</definedName>
    <definedName name="CAIR2">#REF!</definedName>
    <definedName name="CAIR3">#REF!</definedName>
    <definedName name="CAIR4">#REF!</definedName>
    <definedName name="CAIR5">#REF!</definedName>
    <definedName name="CAIR6">#REF!</definedName>
    <definedName name="CAIR7">#REF!</definedName>
    <definedName name="CAIR8">#REF!</definedName>
    <definedName name="CAIR9">#REF!</definedName>
    <definedName name="CAL">#REF!</definedName>
    <definedName name="CALB1">#REF!</definedName>
    <definedName name="CALB2">#REF!</definedName>
    <definedName name="CALC">#REF!</definedName>
    <definedName name="CALEG">#REF!</definedName>
    <definedName name="caniveau">[5]METRE!$H$65</definedName>
    <definedName name="CAPO1">#REF!</definedName>
    <definedName name="CAPO2">#REF!</definedName>
    <definedName name="CAPO3">#REF!</definedName>
    <definedName name="CAPO4">#REF!</definedName>
    <definedName name="CAPO5">#REF!</definedName>
    <definedName name="CAPO6">#REF!</definedName>
    <definedName name="CAPO7">#REF!</definedName>
    <definedName name="CAT">[3]!Tableau2[Catégorie]</definedName>
    <definedName name="cc">'[1]10G'!#REF!</definedName>
    <definedName name="CC_VC">#REF!</definedName>
    <definedName name="CCWG1">#REF!</definedName>
    <definedName name="CCWG10">#REF!</definedName>
    <definedName name="CCWG11">#REF!</definedName>
    <definedName name="CCWG12">#REF!</definedName>
    <definedName name="CCWG13">#REF!</definedName>
    <definedName name="CCWG2">#REF!</definedName>
    <definedName name="CCWG3">#REF!</definedName>
    <definedName name="CCWG4">#REF!</definedName>
    <definedName name="CCWG5">#REF!</definedName>
    <definedName name="CCWG6">#REF!</definedName>
    <definedName name="CCWG7">#REF!</definedName>
    <definedName name="CCWG8">#REF!</definedName>
    <definedName name="CCWG9">#REF!</definedName>
    <definedName name="CDVN1">#REF!</definedName>
    <definedName name="CDVN2">#REF!</definedName>
    <definedName name="CDVN3">#REF!</definedName>
    <definedName name="CDVN4">#REF!</definedName>
    <definedName name="CDVN5">#REF!</definedName>
    <definedName name="CDVN6">#REF!</definedName>
    <definedName name="CENTGAZ">#REF!</definedName>
    <definedName name="CGCF1">#REF!</definedName>
    <definedName name="CGCF2">#REF!</definedName>
    <definedName name="CGCF3">#REF!</definedName>
    <definedName name="CGCF4">#REF!</definedName>
    <definedName name="CGCF5">#REF!</definedName>
    <definedName name="CGDF1">#REF!</definedName>
    <definedName name="CGDF2">#REF!</definedName>
    <definedName name="CGDF3">#REF!</definedName>
    <definedName name="CGDF4">#REF!</definedName>
    <definedName name="CGDF5">#REF!</definedName>
    <definedName name="cgo">#REF!</definedName>
    <definedName name="CHEV">#REF!</definedName>
    <definedName name="CMO">#REF!</definedName>
    <definedName name="CMVE1">#REF!</definedName>
    <definedName name="CMVE2">#REF!</definedName>
    <definedName name="CMVE3">#REF!</definedName>
    <definedName name="CMVE4">#REF!</definedName>
    <definedName name="CMVE5">#REF!</definedName>
    <definedName name="CMVE6">#REF!</definedName>
    <definedName name="CO">[6]RUZ0QC!#REF!</definedName>
    <definedName name="COcoëfficient">[6]RUZ0QC!#REF!</definedName>
    <definedName name="CodeRTGP">'[1]+CODIF GED LASCOM'!$AR$66:$AR$117</definedName>
    <definedName name="coeff">#REF!</definedName>
    <definedName name="COND1">#REF!</definedName>
    <definedName name="COND2">#REF!</definedName>
    <definedName name="COND3">#REF!</definedName>
    <definedName name="COND4">#REF!</definedName>
    <definedName name="COND5">#REF!</definedName>
    <definedName name="COND6">#REF!</definedName>
    <definedName name="COND7">#REF!</definedName>
    <definedName name="COND8">#REF!</definedName>
    <definedName name="COND9">#REF!</definedName>
    <definedName name="CONS">#REF!</definedName>
    <definedName name="Correspondance_ARCHi">#REF!</definedName>
    <definedName name="CTAM">#REF!</definedName>
    <definedName name="CTHER">#REF!</definedName>
    <definedName name="CVAF1">#REF!</definedName>
    <definedName name="CVAF2">#REF!</definedName>
    <definedName name="CVAF3">#REF!</definedName>
    <definedName name="CVAF4">#REF!</definedName>
    <definedName name="CVAF5">#REF!</definedName>
    <definedName name="CVAF6">#REF!</definedName>
    <definedName name="CVAF7">#REF!</definedName>
    <definedName name="CVAF8">#REF!</definedName>
    <definedName name="CVAF9">#REF!</definedName>
    <definedName name="CVAFC1">#REF!</definedName>
    <definedName name="CVAFC10">#REF!</definedName>
    <definedName name="CVAFC2">#REF!</definedName>
    <definedName name="CVAFC3">#REF!</definedName>
    <definedName name="CVAFC4">#REF!</definedName>
    <definedName name="CVAFC5">#REF!</definedName>
    <definedName name="CVAFC6">#REF!</definedName>
    <definedName name="CVAFC7">#REF!</definedName>
    <definedName name="CVAFC8">#REF!</definedName>
    <definedName name="CVAFC9">#REF!</definedName>
    <definedName name="CVAFI1">#REF!</definedName>
    <definedName name="CVAFI10">#REF!</definedName>
    <definedName name="CVAFI2">#REF!</definedName>
    <definedName name="CVAFI3">#REF!</definedName>
    <definedName name="CVAFI4">#REF!</definedName>
    <definedName name="CVAFI5">#REF!</definedName>
    <definedName name="CVAFI6">#REF!</definedName>
    <definedName name="CVAFI7">#REF!</definedName>
    <definedName name="CVAFI8">#REF!</definedName>
    <definedName name="CVAFI9">#REF!</definedName>
    <definedName name="d">'[1]+CODIF AMOG'!#REF!</definedName>
    <definedName name="D_larg_PRA">[7]paramètres!$B$17</definedName>
    <definedName name="D_larg_PRO">[7]paramètres!$B$16</definedName>
    <definedName name="D_largeur_portique">[7]paramètres!$B$25</definedName>
    <definedName name="D_ouverture_PRO">[7]paramètres!$B$24</definedName>
    <definedName name="DCU">#REF!</definedName>
    <definedName name="DDBR1">#REF!</definedName>
    <definedName name="DDBR2">#REF!</definedName>
    <definedName name="DDBR3">#REF!</definedName>
    <definedName name="DDBR4">#REF!</definedName>
    <definedName name="DDBR5">#REF!</definedName>
    <definedName name="DDBR6">#REF!</definedName>
    <definedName name="DDBR7">#REF!</definedName>
    <definedName name="DDCGCF">#REF!</definedName>
    <definedName name="DDDC1">#REF!</definedName>
    <definedName name="DDDC2">#REF!</definedName>
    <definedName name="DDDC3">#REF!</definedName>
    <definedName name="DDDC4">#REF!</definedName>
    <definedName name="DDDC5">#REF!</definedName>
    <definedName name="DDDC6">#REF!</definedName>
    <definedName name="DDDC7">#REF!</definedName>
    <definedName name="DDGT1">#REF!</definedName>
    <definedName name="DDGT2">#REF!</definedName>
    <definedName name="DDGT3">#REF!</definedName>
    <definedName name="DDGT4">#REF!</definedName>
    <definedName name="DDGT5">#REF!</definedName>
    <definedName name="DDGT6">#REF!</definedName>
    <definedName name="DDGT7">#REF!</definedName>
    <definedName name="DECISION">[3]!Tableau8[Décision]</definedName>
    <definedName name="DEPR">#REF!</definedName>
    <definedName name="DessinVerif_Par">#REF!</definedName>
    <definedName name="Discipline">'[1]+CODIF AMOG'!$F$23:$F$38</definedName>
    <definedName name="Disciplines">#REF!</definedName>
    <definedName name="DISOA">#REF!</definedName>
    <definedName name="E">[8]Poteaux!#REF!</definedName>
    <definedName name="ép_mini_survoûte">[7]paramètres!$B$34</definedName>
    <definedName name="EVAL">[3]!Tableau7[Evaluation]</definedName>
    <definedName name="EVGAZ1">#REF!</definedName>
    <definedName name="EVGAZ2">#REF!</definedName>
    <definedName name="EVGAZ3">#REF!</definedName>
    <definedName name="EVGAZ4">#REF!</definedName>
    <definedName name="EVGAZ5">#REF!</definedName>
    <definedName name="EVGAZ6">#REF!</definedName>
    <definedName name="EVGAZ7">#REF!</definedName>
    <definedName name="EVGAZ8">#REF!</definedName>
    <definedName name="Excel_BuiltIn_Print_Titles_2_1">#REF!</definedName>
    <definedName name="_xlnm.Extract">#REF!</definedName>
    <definedName name="FCU">#REF!</definedName>
    <definedName name="FDCGDF">#REF!</definedName>
    <definedName name="ferraillage_mur1">[4]METRE!$D$61</definedName>
    <definedName name="ferraillage_mur2">[4]METRE!$E$61</definedName>
    <definedName name="ferraillage_port">[4]METRE!$K$53</definedName>
    <definedName name="ferraillage_sem1">[4]METRE!$D$59</definedName>
    <definedName name="ferraillage_sem2">[4]METRE!$E$59</definedName>
    <definedName name="gabarit_sous_voûte">[7]paramètres!$B$32</definedName>
    <definedName name="GAIR1">#REF!</definedName>
    <definedName name="GAIR2">#REF!</definedName>
    <definedName name="GAIR3">#REF!</definedName>
    <definedName name="GAIR4">#REF!</definedName>
    <definedName name="GAIR5">#REF!</definedName>
    <definedName name="GAIR6">#REF!</definedName>
    <definedName name="GAIR7">#REF!</definedName>
    <definedName name="GAIR8">#REF!</definedName>
    <definedName name="GAIR9">#REF!</definedName>
    <definedName name="GAXI1">#REF!</definedName>
    <definedName name="GAXI2">#REF!</definedName>
    <definedName name="GC_">[2]BPU!#REF!</definedName>
    <definedName name="GEA_VC">#REF!</definedName>
    <definedName name="GEN">[3]!Tableau3[Risque générique]</definedName>
    <definedName name="gg">[6]RUZ0QC!#REF!</definedName>
    <definedName name="GGCF1">#REF!</definedName>
    <definedName name="GGCF2">#REF!</definedName>
    <definedName name="GGCF3">#REF!</definedName>
    <definedName name="GGCF4">#REF!</definedName>
    <definedName name="GGCF5">#REF!</definedName>
    <definedName name="GGDF1">#REF!</definedName>
    <definedName name="GGDF2">#REF!</definedName>
    <definedName name="GGDF3">#REF!</definedName>
    <definedName name="GGDF4">#REF!</definedName>
    <definedName name="GGDF5">#REF!</definedName>
    <definedName name="GGFE1">#REF!</definedName>
    <definedName name="GGFE10">#REF!</definedName>
    <definedName name="GGFE11">#REF!</definedName>
    <definedName name="GGFE12">#REF!</definedName>
    <definedName name="GGFE13">#REF!</definedName>
    <definedName name="GGFE2">#REF!</definedName>
    <definedName name="GGFE3">#REF!</definedName>
    <definedName name="GGFE4">#REF!</definedName>
    <definedName name="GGFE5">#REF!</definedName>
    <definedName name="GGFE6">#REF!</definedName>
    <definedName name="GGFE7">#REF!</definedName>
    <definedName name="GGFE8">#REF!</definedName>
    <definedName name="GGFE9">#REF!</definedName>
    <definedName name="GGFS1">#REF!</definedName>
    <definedName name="GGFS10">#REF!</definedName>
    <definedName name="GGFS11">#REF!</definedName>
    <definedName name="GGFS12">#REF!</definedName>
    <definedName name="GGFS13">#REF!</definedName>
    <definedName name="GGFS2">#REF!</definedName>
    <definedName name="GGFS3">#REF!</definedName>
    <definedName name="GGFS4">#REF!</definedName>
    <definedName name="GGFS5">#REF!</definedName>
    <definedName name="GGFS6">#REF!</definedName>
    <definedName name="GGFS7">#REF!</definedName>
    <definedName name="GGFS8">#REF!</definedName>
    <definedName name="GGFS9">#REF!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enaillage">[5]METRE!$H$64</definedName>
    <definedName name="GRIE1">#REF!</definedName>
    <definedName name="GRIE2">#REF!</definedName>
    <definedName name="GRIE3">#REF!</definedName>
    <definedName name="GRIE4">#REF!</definedName>
    <definedName name="GRIE5">#REF!</definedName>
    <definedName name="h_r">[5]METRE!$J$5</definedName>
    <definedName name="H_remb">[4]METRE!$J$5</definedName>
    <definedName name="HELE1">#REF!</definedName>
    <definedName name="HELE2">#REF!</definedName>
    <definedName name="HELE3">#REF!</definedName>
    <definedName name="HELE4">#REF!</definedName>
    <definedName name="HELE5">#REF!</definedName>
    <definedName name="INTER">#REF!</definedName>
    <definedName name="IRIS1">#REF!</definedName>
    <definedName name="IRIS2">#REF!</definedName>
    <definedName name="IRIS3">#REF!</definedName>
    <definedName name="IRIS4">#REF!</definedName>
    <definedName name="IRIS5">#REF!</definedName>
    <definedName name="IRIS6">#REF!</definedName>
    <definedName name="IRIS7">#REF!</definedName>
    <definedName name="KBO">#REF!</definedName>
    <definedName name="KPUR">#REF!</definedName>
    <definedName name="KTH">#REF!</definedName>
    <definedName name="l_uvf">[4]METRE!$D$34</definedName>
    <definedName name="larg_b_ht_c">[5]METRE!$D$34</definedName>
    <definedName name="larg_ht_c">[4]METRE!$D$35</definedName>
    <definedName name="larg_ht_lgv">[4]METRE!$D$36</definedName>
    <definedName name="larg_LGV">[7]paramètres!$B$14</definedName>
    <definedName name="larg_RACC">[7]paramètres!$B$15</definedName>
    <definedName name="LG352A1">#REF!</definedName>
    <definedName name="LG352A2">#REF!</definedName>
    <definedName name="LG352A3">#REF!</definedName>
    <definedName name="LG352A4">#REF!</definedName>
    <definedName name="LG352A5">#REF!</definedName>
    <definedName name="LG363M1">#REF!</definedName>
    <definedName name="LG363M2">#REF!</definedName>
    <definedName name="LG363M3">#REF!</definedName>
    <definedName name="LG365A1">#REF!</definedName>
    <definedName name="LG365A2">#REF!</definedName>
    <definedName name="LG365A3">#REF!</definedName>
    <definedName name="LGFPV1">#REF!</definedName>
    <definedName name="LGFPV2">#REF!</definedName>
    <definedName name="LGSP1">#REF!</definedName>
    <definedName name="LGSP2">#REF!</definedName>
    <definedName name="LGSP3">#REF!</definedName>
    <definedName name="LGSP4">#REF!</definedName>
    <definedName name="LGSS1">#REF!</definedName>
    <definedName name="LGSS2">#REF!</definedName>
    <definedName name="LGSS3">#REF!</definedName>
    <definedName name="LGSS4">#REF!</definedName>
    <definedName name="LGSS5">#REF!</definedName>
    <definedName name="LGSS6">#REF!</definedName>
    <definedName name="LGSS7">#REF!</definedName>
    <definedName name="LHTC">[9]METRE!$C$58</definedName>
    <definedName name="lim_PRA_poutBA">[7]paramètres!$M$46</definedName>
    <definedName name="lim_PRA_PSIDA">[7]paramètres!$M$47</definedName>
    <definedName name="lim_PRO_poutBA">[7]paramètres!$J$46</definedName>
    <definedName name="lim_PRO_PRAD">[7]paramètres!$J$47</definedName>
    <definedName name="lim_PRO_PSIDA">[7]paramètres!$J$48</definedName>
    <definedName name="LIST_FORMAT">[10]MezzoOfficeAddinData!$J$6:$J$11</definedName>
    <definedName name="LIST_ISSUER">[10]MezzoOfficeAddinData!$I$6:$I$6</definedName>
    <definedName name="LIST_PHASE">[10]MezzoOfficeAddinData!$F$6:$F$19</definedName>
    <definedName name="LIST_PROJECTCODE">[10]MezzoOfficeAddinData!$E$6:$E$32</definedName>
    <definedName name="LIST_SCALE">[10]MezzoOfficeAddinData!$K$6:$K$19</definedName>
    <definedName name="LIST_TYPE">[10]MezzoOfficeAddinData!$H$6:$H$11</definedName>
    <definedName name="LIST_VERSION">[10]MezzoOfficeAddinData!$G$6:$G$15</definedName>
    <definedName name="Ltot">[9]METRE!$I$5</definedName>
    <definedName name="MC">#REF!</definedName>
    <definedName name="MGFE1">#REF!</definedName>
    <definedName name="MGFE10">#REF!</definedName>
    <definedName name="MGFE11">#REF!</definedName>
    <definedName name="MGFE12">#REF!</definedName>
    <definedName name="MGFE13">#REF!</definedName>
    <definedName name="MGFE2">#REF!</definedName>
    <definedName name="MGFE3">#REF!</definedName>
    <definedName name="MGFE4">#REF!</definedName>
    <definedName name="MGFE5">#REF!</definedName>
    <definedName name="MGFE6">#REF!</definedName>
    <definedName name="MGFE7">#REF!</definedName>
    <definedName name="MGFE8">#REF!</definedName>
    <definedName name="MGFE9">#REF!</definedName>
    <definedName name="MGFS1">#REF!</definedName>
    <definedName name="MGFS10">#REF!</definedName>
    <definedName name="MGFS11">#REF!</definedName>
    <definedName name="MGFS12">#REF!</definedName>
    <definedName name="MGFS13">#REF!</definedName>
    <definedName name="MGFS2">#REF!</definedName>
    <definedName name="MGFS3">#REF!</definedName>
    <definedName name="MGFS4">#REF!</definedName>
    <definedName name="MGFS5">#REF!</definedName>
    <definedName name="MGFS6">#REF!</definedName>
    <definedName name="MGFS7">#REF!</definedName>
    <definedName name="MGFS8">#REF!</definedName>
    <definedName name="MGFS9">#REF!</definedName>
    <definedName name="MSYS1">#REF!</definedName>
    <definedName name="MSYS2">#REF!</definedName>
    <definedName name="MSYS3">#REF!</definedName>
    <definedName name="MSYS4">#REF!</definedName>
    <definedName name="MSYS5">#REF!</definedName>
    <definedName name="MSYS6">#REF!</definedName>
    <definedName name="MVEC1">#REF!</definedName>
    <definedName name="MVEC2">#REF!</definedName>
    <definedName name="NATURE">'[7]OA SEA'!$D$2:$D$10</definedName>
    <definedName name="NatureRTGP">'[1]+CODIF GED LASCOM'!$AQ$66:$AQ$71</definedName>
    <definedName name="nb_barbacanes_cadre">[5]METRE!$H$63</definedName>
    <definedName name="nb_barbacanes_port">[4]METRE!$H$66</definedName>
    <definedName name="nb_barbacanes1">[4]METRE!$D$73</definedName>
    <definedName name="nb_barbacanes2">[4]METRE!$E$73</definedName>
    <definedName name="nb_type_OAC">[7]paramètres!$B$38</definedName>
    <definedName name="Niveau">'[1]+CODIF AMOG'!$B$226:$B$334</definedName>
    <definedName name="NIVEAU0">[2]BPU!#REF!</definedName>
    <definedName name="Niveaux">#REF!</definedName>
    <definedName name="Nom_Dossier_de_l_Affaire">#REF!</definedName>
    <definedName name="NQ">#REF!</definedName>
    <definedName name="NQmini">#REF!</definedName>
    <definedName name="Nt">[9]METRE!$J$5</definedName>
    <definedName name="OBJET">'[1]+CODIF AMOG'!$B$11:$B$224</definedName>
    <definedName name="OPTI1">#REF!</definedName>
    <definedName name="OPTI2">#REF!</definedName>
    <definedName name="OPTI3">#REF!</definedName>
    <definedName name="OPTI4">#REF!</definedName>
    <definedName name="OPTI5">#REF!</definedName>
    <definedName name="OPTI6">#REF!</definedName>
    <definedName name="OPTI7">#REF!</definedName>
    <definedName name="OPTI8">#REF!</definedName>
    <definedName name="OPTI9">#REF!</definedName>
    <definedName name="OUVRAGE">[3]!Tableau13[Ouvrages]</definedName>
    <definedName name="OUVRAGES">[11]!Tableau13[Ouvrages]</definedName>
    <definedName name="P">#REF!</definedName>
    <definedName name="PA">#REF!</definedName>
    <definedName name="PAB">#REF!</definedName>
    <definedName name="Paccept">#REF!</definedName>
    <definedName name="PAXI1">#REF!</definedName>
    <definedName name="PAXI2">#REF!</definedName>
    <definedName name="PBC">#REF!</definedName>
    <definedName name="PC2F2T1">#REF!</definedName>
    <definedName name="PC2F2T2">#REF!</definedName>
    <definedName name="PC2F2T3">#REF!</definedName>
    <definedName name="PC2F2T4">#REF!</definedName>
    <definedName name="PC2F2T5">#REF!</definedName>
    <definedName name="PC2F2T6">#REF!</definedName>
    <definedName name="PC2F2T7">#REF!</definedName>
    <definedName name="PC2F2T8">#REF!</definedName>
    <definedName name="PC2F2T9">#REF!</definedName>
    <definedName name="PC4T1">#REF!</definedName>
    <definedName name="PC4T2">#REF!</definedName>
    <definedName name="PC4T3">#REF!</definedName>
    <definedName name="PC4T4">#REF!</definedName>
    <definedName name="PC4T5">#REF!</definedName>
    <definedName name="PC4T6">#REF!</definedName>
    <definedName name="PC4T7">#REF!</definedName>
    <definedName name="PC4T8">#REF!</definedName>
    <definedName name="PC4T9">#REF!</definedName>
    <definedName name="PE">'[1]+CODIF AMOG'!$F$44:$F$113</definedName>
    <definedName name="PG">'[1]+CODIF AMOG'!$F$115:$F$140</definedName>
    <definedName name="PGFE1">#REF!</definedName>
    <definedName name="PGFE10">#REF!</definedName>
    <definedName name="PGFE11">#REF!</definedName>
    <definedName name="PGFE12">#REF!</definedName>
    <definedName name="PGFE13">#REF!</definedName>
    <definedName name="PGFE2">#REF!</definedName>
    <definedName name="PGFE3">#REF!</definedName>
    <definedName name="PGFE4">#REF!</definedName>
    <definedName name="PGFE5">#REF!</definedName>
    <definedName name="PGFE6">#REF!</definedName>
    <definedName name="PGFE7">#REF!</definedName>
    <definedName name="PGFE8">#REF!</definedName>
    <definedName name="PGFE9">#REF!</definedName>
    <definedName name="PGFS1">#REF!</definedName>
    <definedName name="PGFS10">#REF!</definedName>
    <definedName name="PGFS11">#REF!</definedName>
    <definedName name="PGFS12">#REF!</definedName>
    <definedName name="PGFS13">#REF!</definedName>
    <definedName name="PGFS2">#REF!</definedName>
    <definedName name="PGFS3">#REF!</definedName>
    <definedName name="PGFS4">#REF!</definedName>
    <definedName name="PGFS5">#REF!</definedName>
    <definedName name="PGFS6">#REF!</definedName>
    <definedName name="PGFS7">#REF!</definedName>
    <definedName name="PGFS8">#REF!</definedName>
    <definedName name="PGFS9">#REF!</definedName>
    <definedName name="PHASE">[3]!Tableau4[Phase]</definedName>
    <definedName name="PIEGE1">#REF!</definedName>
    <definedName name="PIEGE10">#REF!</definedName>
    <definedName name="PIEGE2">#REF!</definedName>
    <definedName name="PIEGE3">#REF!</definedName>
    <definedName name="PIEGE4">#REF!</definedName>
    <definedName name="PIEGE5">#REF!</definedName>
    <definedName name="PIEGE6">#REF!</definedName>
    <definedName name="PIEGE7">#REF!</definedName>
    <definedName name="PIEGE8">#REF!</definedName>
    <definedName name="PIEGE9">#REF!</definedName>
    <definedName name="PILOTE">[3]!Tableau5[Entité pilote]</definedName>
    <definedName name="PISOA">#REF!</definedName>
    <definedName name="PISOB">#REF!</definedName>
    <definedName name="PN2F2T1">#REF!</definedName>
    <definedName name="PN2F2T2">#REF!</definedName>
    <definedName name="PN2F2T3">#REF!</definedName>
    <definedName name="PN2F2T4">#REF!</definedName>
    <definedName name="PN2F2T5">#REF!</definedName>
    <definedName name="PN2F2T6">#REF!</definedName>
    <definedName name="PN2F2T7">#REF!</definedName>
    <definedName name="PN2F2T8">#REF!</definedName>
    <definedName name="PN2F2T9">#REF!</definedName>
    <definedName name="PN4T1">#REF!</definedName>
    <definedName name="PN4T2">#REF!</definedName>
    <definedName name="PN4T3">#REF!</definedName>
    <definedName name="PN4T4">#REF!</definedName>
    <definedName name="PN4T5">#REF!</definedName>
    <definedName name="PN4T6">#REF!</definedName>
    <definedName name="PN4T7">#REF!</definedName>
    <definedName name="PN4T8">#REF!</definedName>
    <definedName name="PN4T9">#REF!</definedName>
    <definedName name="POMP1">#REF!</definedName>
    <definedName name="POMP10">#REF!</definedName>
    <definedName name="POMP11">#REF!</definedName>
    <definedName name="POMP12">#REF!</definedName>
    <definedName name="POMP13">#REF!</definedName>
    <definedName name="POMP14">#REF!</definedName>
    <definedName name="POMP15">#REF!</definedName>
    <definedName name="POMP16">#REF!</definedName>
    <definedName name="POMP17">#REF!</definedName>
    <definedName name="POMP18">#REF!</definedName>
    <definedName name="POMP19">#REF!</definedName>
    <definedName name="POMP2">#REF!</definedName>
    <definedName name="POMP20">#REF!</definedName>
    <definedName name="POMP21">#REF!</definedName>
    <definedName name="POMP22">#REF!</definedName>
    <definedName name="POMP23">#REF!</definedName>
    <definedName name="POMP24">#REF!</definedName>
    <definedName name="POMP25">#REF!</definedName>
    <definedName name="POMP26">#REF!</definedName>
    <definedName name="POMP3">#REF!</definedName>
    <definedName name="POMP4">#REF!</definedName>
    <definedName name="POMP5">#REF!</definedName>
    <definedName name="POMP6">#REF!</definedName>
    <definedName name="POMP7">#REF!</definedName>
    <definedName name="POMP8">#REF!</definedName>
    <definedName name="POMP9">#REF!</definedName>
    <definedName name="PRAD">#REF!</definedName>
    <definedName name="PSISOA">#REF!</definedName>
    <definedName name="PSISOB">#REF!</definedName>
    <definedName name="PSLAD1">#REF!</definedName>
    <definedName name="PSLAD2">#REF!</definedName>
    <definedName name="PSLAD3">#REF!</definedName>
    <definedName name="PSLAD4">#REF!</definedName>
    <definedName name="Q">#REF!</definedName>
    <definedName name="Qaccept">#REF!</definedName>
    <definedName name="qklscf">[12]Formules!$B$4:$E$17</definedName>
    <definedName name="ratio_c_et_p">[5]METRE!$K$14</definedName>
    <definedName name="RBTE1">#REF!</definedName>
    <definedName name="RBTE2">#REF!</definedName>
    <definedName name="RBTE3">#REF!</definedName>
    <definedName name="RBTE4">#REF!</definedName>
    <definedName name="RBTE5">#REF!</definedName>
    <definedName name="RDVC">#REF!</definedName>
    <definedName name="REDUC">#REF!</definedName>
    <definedName name="REPONSE">[3]!Tableau9[Plan de réponse]</definedName>
    <definedName name="RESP">'[1]+CODIF AMOG'!#REF!</definedName>
    <definedName name="Responsable">'[1]+CODIF GED LASCOM'!$AJ$66:$AJ$126</definedName>
    <definedName name="RGFE1">#REF!</definedName>
    <definedName name="RGFE10">#REF!</definedName>
    <definedName name="RGFE11">#REF!</definedName>
    <definedName name="RGFE12">#REF!</definedName>
    <definedName name="RGFE13">#REF!</definedName>
    <definedName name="RGFE2">#REF!</definedName>
    <definedName name="RGFE3">#REF!</definedName>
    <definedName name="RGFE4">#REF!</definedName>
    <definedName name="RGFE5">#REF!</definedName>
    <definedName name="RGFE6">#REF!</definedName>
    <definedName name="RGFE7">#REF!</definedName>
    <definedName name="RGFE8">#REF!</definedName>
    <definedName name="RGFE9">#REF!</definedName>
    <definedName name="RGFS1">#REF!</definedName>
    <definedName name="RGFS10">#REF!</definedName>
    <definedName name="RGFS11">#REF!</definedName>
    <definedName name="RGFS12">#REF!</definedName>
    <definedName name="RGFS13">#REF!</definedName>
    <definedName name="RGFS2">#REF!</definedName>
    <definedName name="RGFS3">#REF!</definedName>
    <definedName name="RGFS4">#REF!</definedName>
    <definedName name="RGFS5">#REF!</definedName>
    <definedName name="RGFS6">#REF!</definedName>
    <definedName name="RGFS7">#REF!</definedName>
    <definedName name="RGFS8">#REF!</definedName>
    <definedName name="RGFS9">#REF!</definedName>
    <definedName name="RISO">#REF!</definedName>
    <definedName name="RRISO">#REF!</definedName>
    <definedName name="RS">#REF!</definedName>
    <definedName name="RSs">#REF!</definedName>
    <definedName name="RTH">#REF!</definedName>
    <definedName name="RTVC1">#REF!</definedName>
    <definedName name="RTVC2">#REF!</definedName>
    <definedName name="RTVC3">#REF!</definedName>
    <definedName name="RTVC4">#REF!</definedName>
    <definedName name="RTVC5">#REF!</definedName>
    <definedName name="RTVC6">#REF!</definedName>
    <definedName name="RVCA1">#REF!</definedName>
    <definedName name="RVCA2">#REF!</definedName>
    <definedName name="RVCA3">#REF!</definedName>
    <definedName name="RVCA4">#REF!</definedName>
    <definedName name="RVCA5">#REF!</definedName>
    <definedName name="RVCA6">#REF!</definedName>
    <definedName name="RVCARC1">#REF!</definedName>
    <definedName name="RVCARC2">#REF!</definedName>
    <definedName name="RVCARC3">#REF!</definedName>
    <definedName name="RVCARC4">#REF!</definedName>
    <definedName name="RVCARC5">#REF!</definedName>
    <definedName name="RVCARC6">#REF!</definedName>
    <definedName name="RVCARC7">#REF!</definedName>
    <definedName name="RVCARC8">#REF!</definedName>
    <definedName name="RVCARC9">#REF!</definedName>
    <definedName name="RVCART1">#REF!</definedName>
    <definedName name="RVCART2">#REF!</definedName>
    <definedName name="RVCART3">#REF!</definedName>
    <definedName name="RVCART4">#REF!</definedName>
    <definedName name="RVCART5">#REF!</definedName>
    <definedName name="RVCART6">#REF!</definedName>
    <definedName name="RVCART7">#REF!</definedName>
    <definedName name="RVCART8">#REF!</definedName>
    <definedName name="RVCART9">#REF!</definedName>
    <definedName name="RVEC1">#REF!</definedName>
    <definedName name="RVEC2">#REF!</definedName>
    <definedName name="RVEC3">#REF!</definedName>
    <definedName name="RVEC4">#REF!</definedName>
    <definedName name="RVEC5">#REF!</definedName>
    <definedName name="RVEC6">#REF!</definedName>
    <definedName name="s_badigeonnage_cadre">[5]METRE!$K$53</definedName>
    <definedName name="s_badigeonnage_port">[4]METRE!$K$57</definedName>
    <definedName name="s_beton_proprete_cadre">[5]METRE!$H$62</definedName>
    <definedName name="s_beton_proprete_port">[4]METRE!$H$65</definedName>
    <definedName name="s_beton_proprete1">[4]METRE!$D$70</definedName>
    <definedName name="s_beton_proprete2">[4]METRE!$E$70</definedName>
    <definedName name="s_coffr_horiz_cadre">[5]METRE!$K$51</definedName>
    <definedName name="s_coffr_horiz_port">[4]METRE!$K$55</definedName>
    <definedName name="s_coffr_vert_cadre">[5]METRE!$K$50</definedName>
    <definedName name="s_coffr_vert_port">[4]METRE!$K$54</definedName>
    <definedName name="s_cure_cadre">[5]METRE!$K$52</definedName>
    <definedName name="s_cure_port">[4]METRE!$K$56</definedName>
    <definedName name="s_parement_enterre1">[4]METRE!$D$71</definedName>
    <definedName name="s_parement_enterre2">[4]METRE!$E$71</definedName>
    <definedName name="s_paroi_drainante_cadre">[5]METRE!$K$54</definedName>
    <definedName name="s_paroi_drainante_port">[4]METRE!$K$58</definedName>
    <definedName name="s_paroi_drainante1">[4]METRE!$D$72</definedName>
    <definedName name="s_paroi_drainante2">[4]METRE!$E$72</definedName>
    <definedName name="s_sem_type1">[4]METRE!$D$68</definedName>
    <definedName name="s_sem_type2">[4]METRE!$E$68</definedName>
    <definedName name="SECTEUR">[3]!Tableau12[Secteurs]</definedName>
    <definedName name="Section_type1">[4]METRE!$D$67</definedName>
    <definedName name="Section_type2">[4]METRE!$E$67</definedName>
    <definedName name="Securite">'[1]+CODIF GED LASCOM'!$AN$80:$AN$81</definedName>
    <definedName name="SGFE1">#REF!</definedName>
    <definedName name="SGFE10">#REF!</definedName>
    <definedName name="SGFE11">#REF!</definedName>
    <definedName name="SGFE12">#REF!</definedName>
    <definedName name="SGFE13">#REF!</definedName>
    <definedName name="SGFE2">#REF!</definedName>
    <definedName name="SGFE3">#REF!</definedName>
    <definedName name="SGFE4">#REF!</definedName>
    <definedName name="SGFE5">#REF!</definedName>
    <definedName name="SGFE6">#REF!</definedName>
    <definedName name="SGFE7">#REF!</definedName>
    <definedName name="SGFE8">#REF!</definedName>
    <definedName name="SGFE9">#REF!</definedName>
    <definedName name="SGFS1">#REF!</definedName>
    <definedName name="SGFS10">#REF!</definedName>
    <definedName name="SGFS11">#REF!</definedName>
    <definedName name="SGFS12">#REF!</definedName>
    <definedName name="SGFS13">#REF!</definedName>
    <definedName name="SGFS2">#REF!</definedName>
    <definedName name="SGFS3">#REF!</definedName>
    <definedName name="SGFS4">#REF!</definedName>
    <definedName name="SGFS5">#REF!</definedName>
    <definedName name="SGFS6">#REF!</definedName>
    <definedName name="SGFS7">#REF!</definedName>
    <definedName name="SGFS8">#REF!</definedName>
    <definedName name="SGFS9">#REF!</definedName>
    <definedName name="SLAD1">#REF!</definedName>
    <definedName name="SLAD2">#REF!</definedName>
    <definedName name="SLAD3">#REF!</definedName>
    <definedName name="SLAD4">#REF!</definedName>
    <definedName name="SMII1">#REF!</definedName>
    <definedName name="SMII2">#REF!</definedName>
    <definedName name="SMII3">#REF!</definedName>
    <definedName name="SMII4">#REF!</definedName>
    <definedName name="SMII5">#REF!</definedName>
    <definedName name="SMII6">#REF!</definedName>
    <definedName name="SMII7">#REF!</definedName>
    <definedName name="SMII8">#REF!</definedName>
    <definedName name="SMII9">#REF!</definedName>
    <definedName name="SOLG1">#REF!</definedName>
    <definedName name="SOLG2">#REF!</definedName>
    <definedName name="SOLG3">#REF!</definedName>
    <definedName name="SOLG4">#REF!</definedName>
    <definedName name="SOLG5">#REF!</definedName>
    <definedName name="SOLG6">#REF!</definedName>
    <definedName name="SOLG7">#REF!</definedName>
    <definedName name="SOLG8">#REF!</definedName>
    <definedName name="SOLG9">#REF!</definedName>
    <definedName name="SOLI1">#REF!</definedName>
    <definedName name="SOLI2">#REF!</definedName>
    <definedName name="SOLI3">#REF!</definedName>
    <definedName name="SOLI4">#REF!</definedName>
    <definedName name="SOLI5">#REF!</definedName>
    <definedName name="SOLI6">#REF!</definedName>
    <definedName name="SOLI7">#REF!</definedName>
    <definedName name="SOLI8">#REF!</definedName>
    <definedName name="SOLI9">#REF!</definedName>
    <definedName name="Spécialités">'[1]+CODIF AMOG'!$B$337:$B$456</definedName>
    <definedName name="STATUT">[3]!Tableau1[Statuts]</definedName>
    <definedName name="STGA1">#REF!</definedName>
    <definedName name="STGA2">#REF!</definedName>
    <definedName name="STGA3">#REF!</definedName>
    <definedName name="STGA4">#REF!</definedName>
    <definedName name="STGA5">#REF!</definedName>
    <definedName name="STGA6">#REF!</definedName>
    <definedName name="STGA7">#REF!</definedName>
    <definedName name="STGA8">#REF!</definedName>
    <definedName name="SYS_">[2]BPU!#REF!</definedName>
    <definedName name="t">[13]Formules!$B$4:$E$17</definedName>
    <definedName name="TAMPON">#REF!</definedName>
    <definedName name="Target">#REF!</definedName>
    <definedName name="targett">#REF!</definedName>
    <definedName name="TEII1">#REF!</definedName>
    <definedName name="TEII2">#REF!</definedName>
    <definedName name="TEII3">#REF!</definedName>
    <definedName name="TEII4">#REF!</definedName>
    <definedName name="TEII5">#REF!</definedName>
    <definedName name="TEII6">#REF!</definedName>
    <definedName name="TEII7">#REF!</definedName>
    <definedName name="TEII8">#REF!</definedName>
    <definedName name="TEII9">#REF!</definedName>
    <definedName name="TER">#REF!</definedName>
    <definedName name="TGE_">[2]BPU!#REF!</definedName>
    <definedName name="TGFE1">#REF!</definedName>
    <definedName name="TGFE10">#REF!</definedName>
    <definedName name="TGFE11">#REF!</definedName>
    <definedName name="TGFE12">#REF!</definedName>
    <definedName name="TGFE13">#REF!</definedName>
    <definedName name="TGFE2">#REF!</definedName>
    <definedName name="TGFE3">#REF!</definedName>
    <definedName name="TGFE4">#REF!</definedName>
    <definedName name="TGFE5">#REF!</definedName>
    <definedName name="TGFE6">#REF!</definedName>
    <definedName name="TGFE7">#REF!</definedName>
    <definedName name="TGFE8">#REF!</definedName>
    <definedName name="TGFE9">#REF!</definedName>
    <definedName name="TGFS1">#REF!</definedName>
    <definedName name="TGFS10">#REF!</definedName>
    <definedName name="TGFS11">#REF!</definedName>
    <definedName name="TGFS12">#REF!</definedName>
    <definedName name="TGFS13">#REF!</definedName>
    <definedName name="TGFS2">#REF!</definedName>
    <definedName name="TGFS3">#REF!</definedName>
    <definedName name="TGFS4">#REF!</definedName>
    <definedName name="TGFS5">#REF!</definedName>
    <definedName name="TGFS6">#REF!</definedName>
    <definedName name="TGFS7">#REF!</definedName>
    <definedName name="TGFS8">#REF!</definedName>
    <definedName name="TGFS9">#REF!</definedName>
    <definedName name="th">#REF!</definedName>
    <definedName name="THALES">#REF!</definedName>
    <definedName name="THC">#REF!</definedName>
    <definedName name="THDE">#REF!</definedName>
    <definedName name="THDESF">#REF!</definedName>
    <definedName name="THSF">#REF!</definedName>
    <definedName name="THVC">#REF!</definedName>
    <definedName name="THVCEH">#REF!</definedName>
    <definedName name="total">#REF!</definedName>
    <definedName name="totall">#REF!</definedName>
    <definedName name="toto" hidden="1">{#N/A,#N/A,FALSE,"estim finale";#N/A,#N/A,FALSE,"metre";#N/A,#N/A,FALSE,"détail estimatif"}</definedName>
    <definedName name="TOUR1">#REF!</definedName>
    <definedName name="TOUR10">#REF!</definedName>
    <definedName name="TOUR11">#REF!</definedName>
    <definedName name="TOUR12">#REF!</definedName>
    <definedName name="TOUR13">#REF!</definedName>
    <definedName name="TOUR14">#REF!</definedName>
    <definedName name="TOUR15">#REF!</definedName>
    <definedName name="TOUR16">#REF!</definedName>
    <definedName name="TOUR17">#REF!</definedName>
    <definedName name="TOUR18">#REF!</definedName>
    <definedName name="TOUR2">#REF!</definedName>
    <definedName name="TOUR3">#REF!</definedName>
    <definedName name="TOUR4">#REF!</definedName>
    <definedName name="TOUR5">#REF!</definedName>
    <definedName name="TOUR6">#REF!</definedName>
    <definedName name="TOUR7">#REF!</definedName>
    <definedName name="TOUR8">#REF!</definedName>
    <definedName name="TOUR9">#REF!</definedName>
    <definedName name="TRN_">[2]BPU!#REF!</definedName>
    <definedName name="TRP_">[2]BPU!#REF!</definedName>
    <definedName name="TRT_">[2]BPU!#REF!</definedName>
    <definedName name="TSE_">[2]BPU!#REF!</definedName>
    <definedName name="TTAM">#REF!</definedName>
    <definedName name="TYP">'[1]+CODIF AMOG'!#REF!</definedName>
    <definedName name="TYPE">[4]METRE!$A$6</definedName>
    <definedName name="Type_de_Documents">#REF!</definedName>
    <definedName name="type_OA">#REF!</definedName>
    <definedName name="v_beton_cadre_total">[5]METRE!$K$49</definedName>
    <definedName name="v_beton_port_total">[4]METRE!$K$52</definedName>
    <definedName name="v_exc_cadre">[5]METRE!$H$58</definedName>
    <definedName name="v_exc_port">[4]METRE!$H$61</definedName>
    <definedName name="V_exc1">[5]METRE!$D$61</definedName>
    <definedName name="V_exc2">[5]METRE!$E$61</definedName>
    <definedName name="v_mur_en_l1">[4]METRE!$D$60</definedName>
    <definedName name="v_mur_en_l2">[4]METRE!$E$60</definedName>
    <definedName name="v_remblayé_mur_L1">[4]METRE!$D$62</definedName>
    <definedName name="v_remblayé_mur_L2">[4]METRE!$E$62</definedName>
    <definedName name="v_remblayé_port">[4]METRE!$H$63</definedName>
    <definedName name="v_sem1">[4]METRE!$D$58</definedName>
    <definedName name="v_sem2">[4]METRE!$E$58</definedName>
    <definedName name="VACE1">#REF!</definedName>
    <definedName name="VACE2">#REF!</definedName>
    <definedName name="VACE3">#REF!</definedName>
    <definedName name="VACE4">#REF!</definedName>
    <definedName name="VACE5">#REF!</definedName>
    <definedName name="VACE6">#REF!</definedName>
    <definedName name="VACE7">#REF!</definedName>
    <definedName name="VACE8">#REF!</definedName>
    <definedName name="VACE9">#REF!</definedName>
    <definedName name="VANE1">#REF!</definedName>
    <definedName name="VANE2">#REF!</definedName>
    <definedName name="VANE3">#REF!</definedName>
    <definedName name="VANE4">#REF!</definedName>
    <definedName name="VANE5">#REF!</definedName>
    <definedName name="VANE6">#REF!</definedName>
    <definedName name="VCC">#REF!</definedName>
    <definedName name="VOLE1">#REF!</definedName>
    <definedName name="VOLE2">#REF!</definedName>
    <definedName name="VOLE3">#REF!</definedName>
    <definedName name="VOLE4">#REF!</definedName>
    <definedName name="VOLE5">#REF!</definedName>
    <definedName name="volume_air">[5]METRE!$H$61</definedName>
    <definedName name="volume_matiere_cadre">[5]METRE!$H$60</definedName>
    <definedName name="Volume_matiere1">[5]METRE!$D$66</definedName>
    <definedName name="Volume_matiere2">[5]METRE!$E$66</definedName>
    <definedName name="VPCE1">#REF!</definedName>
    <definedName name="VPCE2">#REF!</definedName>
    <definedName name="VPCE3">#REF!</definedName>
    <definedName name="VPCE4">#REF!</definedName>
    <definedName name="VPCE5">#REF!</definedName>
    <definedName name="VPCE6">#REF!</definedName>
    <definedName name="VPNE1">#REF!</definedName>
    <definedName name="VPNE2">#REF!</definedName>
    <definedName name="VPNE3">#REF!</definedName>
    <definedName name="VPNE4">#REF!</definedName>
    <definedName name="VPNE5">#REF!</definedName>
    <definedName name="VPNE6">#REF!</definedName>
    <definedName name="VPNE7">#REF!</definedName>
    <definedName name="VRD_">[2]BPU!#REF!</definedName>
    <definedName name="VRFI1">#REF!</definedName>
    <definedName name="VRFI10">#REF!</definedName>
    <definedName name="VRFI11">#REF!</definedName>
    <definedName name="VRFI12">#REF!</definedName>
    <definedName name="VRFI13">#REF!</definedName>
    <definedName name="VRFI14">#REF!</definedName>
    <definedName name="VRFI15">#REF!</definedName>
    <definedName name="VRFI16">#REF!</definedName>
    <definedName name="VRFI17">#REF!</definedName>
    <definedName name="VRFI18">#REF!</definedName>
    <definedName name="VRFI19">#REF!</definedName>
    <definedName name="VRFI2">#REF!</definedName>
    <definedName name="VRFI3">#REF!</definedName>
    <definedName name="VRFI4">#REF!</definedName>
    <definedName name="VRFI5">#REF!</definedName>
    <definedName name="VRFI6">#REF!</definedName>
    <definedName name="VRFI7">#REF!</definedName>
    <definedName name="VRFI8">#REF!</definedName>
    <definedName name="VRFI9">#REF!</definedName>
    <definedName name="VRVC1">#REF!</definedName>
    <definedName name="VRVC2">#REF!</definedName>
    <definedName name="W">#REF!</definedName>
    <definedName name="wrn.Imprim._.tout." hidden="1">{#N/A,#N/A,FALSE,"estim finale";#N/A,#N/A,FALSE,"metre";#N/A,#N/A,FALSE,"détail estimatif"}</definedName>
    <definedName name="ZAG">#REF!</definedName>
    <definedName name="Zcentre_voûte">[7]paramètres!$B$33</definedName>
    <definedName name="_xlnm.Print_Area" localSheetId="1">'01a-01b'!$C$3:$I$217</definedName>
    <definedName name="_xlnm.Print_Area" localSheetId="3">'04'!$C$3:$I$105</definedName>
    <definedName name="_xlnm.Print_Area" localSheetId="4">'05'!$C$3:$I$93</definedName>
    <definedName name="_xlnm.Print_Area" localSheetId="5">'06'!$C$3:$I$37</definedName>
    <definedName name="_xlnm.Print_Area" localSheetId="2">'bâtiment modulaire'!$A$1:$F$451</definedName>
    <definedName name="_xlnm.Print_Area" localSheetId="0">'Récap détail 1'!$A$1:$N$47</definedName>
    <definedName name="Zone_impres_MI">#REF!</definedName>
    <definedName name="Zones">#REF!</definedName>
  </definedNames>
  <calcPr calcId="191029"/>
</workbook>
</file>

<file path=xl/calcChain.xml><?xml version="1.0" encoding="utf-8"?>
<calcChain xmlns="http://schemas.openxmlformats.org/spreadsheetml/2006/main">
  <c r="F442" i="28" l="1"/>
  <c r="E442" i="28"/>
  <c r="F440" i="28"/>
  <c r="F438" i="28"/>
  <c r="F434" i="28"/>
  <c r="F430" i="28"/>
  <c r="F429" i="28"/>
  <c r="F428" i="28"/>
  <c r="F423" i="28"/>
  <c r="F422" i="28"/>
  <c r="F421" i="28"/>
  <c r="F420" i="28"/>
  <c r="F414" i="28"/>
  <c r="F406" i="28"/>
  <c r="F402" i="28"/>
  <c r="F401" i="28"/>
  <c r="F396" i="28"/>
  <c r="F395" i="28"/>
  <c r="F394" i="28"/>
  <c r="F393" i="28"/>
  <c r="F387" i="28"/>
  <c r="F386" i="28"/>
  <c r="F381" i="28"/>
  <c r="F377" i="28"/>
  <c r="F371" i="28"/>
  <c r="F364" i="28"/>
  <c r="F363" i="28"/>
  <c r="F362" i="28"/>
  <c r="F357" i="28"/>
  <c r="F353" i="28"/>
  <c r="F352" i="28"/>
  <c r="F347" i="28"/>
  <c r="F346" i="28"/>
  <c r="F345" i="28"/>
  <c r="F340" i="28"/>
  <c r="F334" i="28"/>
  <c r="F333" i="28"/>
  <c r="F332" i="28"/>
  <c r="F331" i="28"/>
  <c r="F330" i="28"/>
  <c r="F323" i="28"/>
  <c r="F324" i="28"/>
  <c r="F325" i="28"/>
  <c r="F322" i="28"/>
  <c r="F317" i="28"/>
  <c r="F316" i="28"/>
  <c r="F315" i="28"/>
  <c r="F308" i="28"/>
  <c r="F306" i="28"/>
  <c r="F300" i="28"/>
  <c r="F295" i="28"/>
  <c r="F286" i="28"/>
  <c r="F290" i="28"/>
  <c r="F281" i="28"/>
  <c r="F277" i="28"/>
  <c r="F276" i="28"/>
  <c r="F271" i="28"/>
  <c r="F267" i="28"/>
  <c r="F263" i="28"/>
  <c r="F257" i="28"/>
  <c r="F253" i="28"/>
  <c r="F249" i="28"/>
  <c r="F242" i="28"/>
  <c r="F238" i="28"/>
  <c r="F234" i="28"/>
  <c r="F228" i="28"/>
  <c r="F223" i="28"/>
  <c r="F218" i="28"/>
  <c r="F217" i="28"/>
  <c r="F196" i="28"/>
  <c r="F187" i="28"/>
  <c r="F188" i="28"/>
  <c r="F189" i="28"/>
  <c r="F186" i="28"/>
  <c r="F181" i="28"/>
  <c r="F176" i="28"/>
  <c r="F175" i="28"/>
  <c r="F165" i="28"/>
  <c r="F166" i="28"/>
  <c r="F167" i="28"/>
  <c r="F168" i="28"/>
  <c r="F169" i="28"/>
  <c r="F156" i="28"/>
  <c r="F157" i="28"/>
  <c r="F158" i="28"/>
  <c r="F159" i="28"/>
  <c r="F160" i="28"/>
  <c r="F149" i="28"/>
  <c r="F142" i="28"/>
  <c r="F141" i="28"/>
  <c r="F134" i="28"/>
  <c r="F115" i="28"/>
  <c r="F116" i="28"/>
  <c r="F117" i="28"/>
  <c r="F118" i="28"/>
  <c r="F119" i="28"/>
  <c r="F120" i="28"/>
  <c r="F121" i="28"/>
  <c r="F122" i="28"/>
  <c r="F123" i="28"/>
  <c r="F124" i="28"/>
  <c r="F125" i="28"/>
  <c r="F126" i="28"/>
  <c r="F127" i="28"/>
  <c r="F128" i="28"/>
  <c r="F129" i="28"/>
  <c r="F130" i="28"/>
  <c r="F106" i="28"/>
  <c r="F102" i="28"/>
  <c r="F98" i="28"/>
  <c r="F96" i="28"/>
  <c r="F93" i="28"/>
  <c r="D46" i="28"/>
  <c r="D42" i="28"/>
  <c r="D40" i="28"/>
  <c r="D38" i="28"/>
  <c r="D95" i="28"/>
  <c r="D52" i="28"/>
  <c r="F56" i="28"/>
  <c r="F57" i="28"/>
  <c r="F58" i="28"/>
  <c r="F59" i="28"/>
  <c r="F60" i="28"/>
  <c r="F61" i="28"/>
  <c r="F62" i="28"/>
  <c r="F63" i="28"/>
  <c r="F64" i="28"/>
  <c r="F65" i="28"/>
  <c r="F66" i="28"/>
  <c r="F67" i="28"/>
  <c r="F68" i="28"/>
  <c r="F69" i="28"/>
  <c r="F70" i="28"/>
  <c r="F71" i="28"/>
  <c r="F72" i="28"/>
  <c r="F73" i="28"/>
  <c r="F74" i="28"/>
  <c r="F75" i="28"/>
  <c r="F76" i="28"/>
  <c r="F77" i="28"/>
  <c r="F55" i="28"/>
  <c r="D87" i="28"/>
  <c r="D86" i="28"/>
  <c r="D85" i="28"/>
  <c r="D84" i="28"/>
  <c r="D83" i="28"/>
  <c r="D82" i="28"/>
  <c r="D81" i="28"/>
  <c r="D34" i="28"/>
  <c r="D32" i="28"/>
  <c r="D30" i="28"/>
  <c r="D28" i="28"/>
  <c r="D22" i="28"/>
  <c r="D20" i="28"/>
  <c r="D18" i="28"/>
  <c r="D16" i="28"/>
  <c r="D12" i="28"/>
  <c r="D24" i="28"/>
  <c r="F444" i="28" l="1"/>
  <c r="F114" i="28"/>
  <c r="F445" i="28" l="1"/>
  <c r="F446" i="28" s="1"/>
  <c r="F112" i="28"/>
  <c r="F108" i="28"/>
  <c r="F104" i="28"/>
  <c r="F100" i="28"/>
  <c r="F97" i="28"/>
  <c r="F45" i="28"/>
  <c r="C32" i="39" l="1"/>
  <c r="F25" i="39"/>
  <c r="F19" i="39"/>
  <c r="F18" i="39"/>
  <c r="E32" i="39" l="1"/>
  <c r="H32" i="39" s="1"/>
  <c r="F30" i="39" l="1"/>
  <c r="F28" i="39"/>
  <c r="F15" i="39" l="1"/>
  <c r="F14" i="39"/>
  <c r="C14" i="39" s="1"/>
  <c r="E14" i="39" s="1"/>
  <c r="E13" i="39"/>
  <c r="G13" i="39"/>
  <c r="F13" i="39"/>
  <c r="C28" i="39"/>
  <c r="E28" i="39" s="1"/>
  <c r="D89" i="35"/>
  <c r="I88" i="35"/>
  <c r="I87" i="35"/>
  <c r="I86" i="35"/>
  <c r="I85" i="35"/>
  <c r="I84" i="35"/>
  <c r="I77" i="35"/>
  <c r="I38" i="35"/>
  <c r="I80" i="35"/>
  <c r="I78" i="35"/>
  <c r="I76" i="35"/>
  <c r="I75" i="35"/>
  <c r="I74" i="35"/>
  <c r="I73" i="35"/>
  <c r="I72" i="35"/>
  <c r="I71" i="35"/>
  <c r="I70" i="35"/>
  <c r="I67" i="35"/>
  <c r="I66" i="35"/>
  <c r="I63" i="35"/>
  <c r="I62" i="35"/>
  <c r="I61" i="35"/>
  <c r="I58" i="35"/>
  <c r="I57" i="35"/>
  <c r="I46" i="35"/>
  <c r="I43" i="35"/>
  <c r="I42" i="35"/>
  <c r="I41" i="35"/>
  <c r="I40" i="35"/>
  <c r="I39" i="35"/>
  <c r="I37" i="35"/>
  <c r="I34" i="35"/>
  <c r="I31" i="35"/>
  <c r="I30" i="35"/>
  <c r="I29" i="35"/>
  <c r="I27" i="35"/>
  <c r="I24" i="35"/>
  <c r="I23" i="35"/>
  <c r="I22" i="35"/>
  <c r="I21" i="35"/>
  <c r="I20" i="35"/>
  <c r="I19" i="35"/>
  <c r="I18" i="35"/>
  <c r="I17" i="35"/>
  <c r="I12" i="35"/>
  <c r="I11" i="35"/>
  <c r="I130" i="27"/>
  <c r="I131" i="27"/>
  <c r="I134" i="27"/>
  <c r="I135" i="27"/>
  <c r="I136" i="27"/>
  <c r="I138" i="27"/>
  <c r="I139" i="27"/>
  <c r="I140" i="27"/>
  <c r="I143" i="27"/>
  <c r="I145" i="27"/>
  <c r="I146" i="27"/>
  <c r="I142" i="27"/>
  <c r="I141" i="27"/>
  <c r="I128" i="27"/>
  <c r="I118" i="27"/>
  <c r="I119" i="27"/>
  <c r="I117" i="27"/>
  <c r="H30" i="37"/>
  <c r="D29" i="37"/>
  <c r="D27" i="37"/>
  <c r="I26" i="37"/>
  <c r="I27" i="37" s="1"/>
  <c r="I29" i="37" s="1"/>
  <c r="H24" i="37"/>
  <c r="I202" i="27"/>
  <c r="I203" i="27" s="1"/>
  <c r="I198" i="27"/>
  <c r="I197" i="27"/>
  <c r="I195" i="27"/>
  <c r="I194" i="27"/>
  <c r="I192" i="27"/>
  <c r="I191" i="27"/>
  <c r="I190" i="27"/>
  <c r="I181" i="27"/>
  <c r="I180" i="27"/>
  <c r="I178" i="27"/>
  <c r="I177" i="27"/>
  <c r="I176" i="27"/>
  <c r="I174" i="27"/>
  <c r="I173" i="27"/>
  <c r="I172" i="27"/>
  <c r="I171" i="27"/>
  <c r="I170" i="27"/>
  <c r="I169" i="27"/>
  <c r="I168" i="27"/>
  <c r="I167" i="27"/>
  <c r="I165" i="27"/>
  <c r="I164" i="27"/>
  <c r="I162" i="27"/>
  <c r="I161" i="27"/>
  <c r="I160" i="27"/>
  <c r="I159" i="27"/>
  <c r="I158" i="27"/>
  <c r="I157" i="27"/>
  <c r="I156" i="27"/>
  <c r="I127" i="27"/>
  <c r="I126" i="27"/>
  <c r="I125" i="27"/>
  <c r="I124" i="27"/>
  <c r="I116" i="27"/>
  <c r="I115" i="27"/>
  <c r="I114" i="27"/>
  <c r="I112" i="27"/>
  <c r="I111" i="27"/>
  <c r="I110" i="27"/>
  <c r="I109" i="27"/>
  <c r="I108" i="27"/>
  <c r="I68" i="27"/>
  <c r="I66" i="27"/>
  <c r="I65" i="27"/>
  <c r="I64" i="27"/>
  <c r="I62" i="27"/>
  <c r="I59" i="27"/>
  <c r="I58" i="27"/>
  <c r="I57" i="27"/>
  <c r="I56" i="27"/>
  <c r="I55" i="27"/>
  <c r="I54" i="27"/>
  <c r="I53" i="27"/>
  <c r="I51" i="27"/>
  <c r="I46" i="27"/>
  <c r="I47" i="27" s="1"/>
  <c r="I42" i="27"/>
  <c r="I41" i="27"/>
  <c r="I40" i="27"/>
  <c r="I39" i="27"/>
  <c r="I78" i="36"/>
  <c r="I79" i="36" s="1"/>
  <c r="I72" i="36"/>
  <c r="I71" i="36"/>
  <c r="I70" i="36"/>
  <c r="I69" i="36"/>
  <c r="I65" i="36"/>
  <c r="I64" i="36"/>
  <c r="I63" i="36"/>
  <c r="I62" i="36"/>
  <c r="I61" i="36"/>
  <c r="I57" i="36"/>
  <c r="I56" i="36"/>
  <c r="I55" i="36"/>
  <c r="I52" i="36"/>
  <c r="I51" i="36"/>
  <c r="I50" i="36"/>
  <c r="I49" i="36"/>
  <c r="I48" i="36"/>
  <c r="I45" i="36"/>
  <c r="I44" i="36"/>
  <c r="I41" i="36"/>
  <c r="I40" i="36"/>
  <c r="I39" i="36"/>
  <c r="I38" i="36"/>
  <c r="I35" i="36"/>
  <c r="I34" i="36"/>
  <c r="I33" i="36"/>
  <c r="I32" i="36"/>
  <c r="I29" i="36"/>
  <c r="I28" i="36"/>
  <c r="I27" i="36"/>
  <c r="I26" i="36"/>
  <c r="I23" i="36"/>
  <c r="I22" i="36"/>
  <c r="I21" i="36"/>
  <c r="I20" i="36"/>
  <c r="I16" i="36"/>
  <c r="I12" i="36"/>
  <c r="I13" i="36" s="1"/>
  <c r="D14" i="37"/>
  <c r="H15" i="37"/>
  <c r="D12" i="37"/>
  <c r="I11" i="37"/>
  <c r="I12" i="37" s="1"/>
  <c r="I14" i="37" s="1"/>
  <c r="I19" i="37" s="1"/>
  <c r="H9" i="37"/>
  <c r="H82" i="36"/>
  <c r="D81" i="36"/>
  <c r="D79" i="36"/>
  <c r="D75" i="36"/>
  <c r="D13" i="36"/>
  <c r="H9" i="36"/>
  <c r="H94" i="35"/>
  <c r="D92" i="35"/>
  <c r="D81" i="35"/>
  <c r="D47" i="35"/>
  <c r="D13" i="35"/>
  <c r="H9" i="35"/>
  <c r="H9" i="27"/>
  <c r="H10" i="27"/>
  <c r="H206" i="27"/>
  <c r="D205" i="27"/>
  <c r="D203" i="27"/>
  <c r="D199" i="27"/>
  <c r="I186" i="27"/>
  <c r="D186" i="27"/>
  <c r="D182" i="27"/>
  <c r="I152" i="27"/>
  <c r="D152" i="27"/>
  <c r="D148" i="27"/>
  <c r="D120" i="27"/>
  <c r="I103" i="27"/>
  <c r="D103" i="27"/>
  <c r="I99" i="27"/>
  <c r="D99" i="27"/>
  <c r="I95" i="27"/>
  <c r="D95" i="27"/>
  <c r="D69" i="27"/>
  <c r="D47" i="27"/>
  <c r="D43" i="27"/>
  <c r="H34" i="27"/>
  <c r="H33" i="27"/>
  <c r="D32" i="27"/>
  <c r="I120" i="27" l="1"/>
  <c r="I13" i="35"/>
  <c r="I199" i="27"/>
  <c r="F20" i="39"/>
  <c r="F23" i="39"/>
  <c r="I69" i="27"/>
  <c r="G35" i="39"/>
  <c r="G36" i="39" s="1"/>
  <c r="G37" i="39" s="1"/>
  <c r="I47" i="35"/>
  <c r="I92" i="35" s="1"/>
  <c r="I98" i="35" s="1"/>
  <c r="I182" i="27"/>
  <c r="I89" i="35"/>
  <c r="I75" i="36"/>
  <c r="I81" i="36" s="1"/>
  <c r="I86" i="36" s="1"/>
  <c r="I148" i="27"/>
  <c r="I81" i="35"/>
  <c r="C15" i="39"/>
  <c r="E15" i="39" s="1"/>
  <c r="I43" i="27"/>
  <c r="I20" i="37"/>
  <c r="I21" i="37" s="1"/>
  <c r="I205" i="27" l="1"/>
  <c r="I210" i="27" s="1"/>
  <c r="I211" i="27" s="1"/>
  <c r="I212" i="27" s="1"/>
  <c r="F35" i="39"/>
  <c r="F36" i="39" s="1"/>
  <c r="F37" i="39" s="1"/>
  <c r="C30" i="39"/>
  <c r="E30" i="39" s="1"/>
  <c r="H15" i="39"/>
  <c r="I99" i="35"/>
  <c r="I100" i="35" s="1"/>
  <c r="H14" i="39"/>
  <c r="H28" i="39"/>
  <c r="I87" i="36"/>
  <c r="I88" i="36" s="1"/>
  <c r="C13" i="39" l="1"/>
  <c r="H30" i="39"/>
  <c r="C24" i="39" l="1"/>
  <c r="E24" i="39" s="1"/>
  <c r="C19" i="39"/>
  <c r="E19" i="39" s="1"/>
  <c r="C25" i="39" l="1"/>
  <c r="E25" i="39" s="1"/>
  <c r="H24" i="39"/>
  <c r="C20" i="39"/>
  <c r="E20" i="39" s="1"/>
  <c r="H19" i="39"/>
  <c r="H25" i="39" l="1"/>
  <c r="C23" i="39"/>
  <c r="E23" i="39" s="1"/>
  <c r="H23" i="39" s="1"/>
  <c r="H20" i="39"/>
  <c r="C26" i="39" l="1"/>
  <c r="E26" i="39" l="1"/>
  <c r="H26" i="39" l="1"/>
  <c r="C18" i="39" l="1"/>
  <c r="C35" i="39" l="1"/>
  <c r="E18" i="39"/>
  <c r="E35" i="39" s="1"/>
  <c r="E36" i="39" s="1"/>
  <c r="E37" i="39" s="1"/>
  <c r="H18" i="39" l="1"/>
  <c r="H35" i="39" s="1"/>
  <c r="H36" i="39" s="1"/>
  <c r="H37" i="39" s="1"/>
  <c r="C36" i="39"/>
  <c r="C37" i="39" s="1"/>
  <c r="C41" i="39"/>
</calcChain>
</file>

<file path=xl/sharedStrings.xml><?xml version="1.0" encoding="utf-8"?>
<sst xmlns="http://schemas.openxmlformats.org/spreadsheetml/2006/main" count="1193" uniqueCount="694">
  <si>
    <t>U</t>
  </si>
  <si>
    <t>m²</t>
  </si>
  <si>
    <t>LIBELLE</t>
  </si>
  <si>
    <t>MONTANT TOTAL HT</t>
  </si>
  <si>
    <t>MONTANT TOTAL TTC</t>
  </si>
  <si>
    <t>CODE LOT</t>
  </si>
  <si>
    <t>Clavier de commande</t>
  </si>
  <si>
    <t>PLOMBERIE SANITAIRE</t>
  </si>
  <si>
    <t>Mitigeur thermostatique</t>
  </si>
  <si>
    <t>UNITES</t>
  </si>
  <si>
    <t>Ens</t>
  </si>
  <si>
    <t>ART.</t>
  </si>
  <si>
    <t>Fonction</t>
  </si>
  <si>
    <t>Terrassements généraux</t>
  </si>
  <si>
    <t>m3</t>
  </si>
  <si>
    <t>m2</t>
  </si>
  <si>
    <t>ml</t>
  </si>
  <si>
    <t>u</t>
  </si>
  <si>
    <t>ens</t>
  </si>
  <si>
    <t/>
  </si>
  <si>
    <t>Mise à la terre</t>
  </si>
  <si>
    <t>Robinet de puisage</t>
  </si>
  <si>
    <t>Installation</t>
  </si>
  <si>
    <t>CHAUFFAGE</t>
  </si>
  <si>
    <t>ASCENSEUR</t>
  </si>
  <si>
    <t>Panneaux de chantier</t>
  </si>
  <si>
    <t>Clôtures de chantier</t>
  </si>
  <si>
    <t>Clôture provisoire en tôle acier laqué une face, hauteur 2,00m</t>
  </si>
  <si>
    <t>Portail provisoire d'accès au chantier, largeur 4,00ml</t>
  </si>
  <si>
    <t>Branchements provisoires</t>
  </si>
  <si>
    <t>Branchement électrique  provisoire de chantier pour cantonnement</t>
  </si>
  <si>
    <t>Branchement  d'eau et compteur provisoire de chantier pour cantonnement</t>
  </si>
  <si>
    <t>Raccordement  au réseau EU &amp; EV pour le chantier</t>
  </si>
  <si>
    <t>Accès, Circulations, Aires de stockages et de stationnements</t>
  </si>
  <si>
    <t>Aménagement d'aires de stockage pour matériaux</t>
  </si>
  <si>
    <t>Aménagement d'aires de stockage pour matériel</t>
  </si>
  <si>
    <t>Aménagement d'aires de stationnement provisoire pour VL</t>
  </si>
  <si>
    <t>mois</t>
  </si>
  <si>
    <t>Logistique</t>
  </si>
  <si>
    <t>Montage, démontage de grue à tour, fléche 40ml, charge en bout de flèche 1/1,9 T</t>
  </si>
  <si>
    <t>Location grue à tour, flèche 40m, charge 1,90T</t>
  </si>
  <si>
    <t>Kg</t>
  </si>
  <si>
    <t>Interrupteur</t>
  </si>
  <si>
    <t>Evacuation</t>
  </si>
  <si>
    <t>INSTALLATION DE CHANTIER</t>
  </si>
  <si>
    <t>1.1</t>
  </si>
  <si>
    <t>1.2</t>
  </si>
  <si>
    <t>1.3</t>
  </si>
  <si>
    <t>1.4</t>
  </si>
  <si>
    <t>1.5</t>
  </si>
  <si>
    <t>1.6</t>
  </si>
  <si>
    <t>m</t>
  </si>
  <si>
    <t>1.7</t>
  </si>
  <si>
    <t>Total € HT</t>
  </si>
  <si>
    <t>PU € HT</t>
  </si>
  <si>
    <t>TVA  20%</t>
  </si>
  <si>
    <t>Structure support en bois (scellée au sol) pour fixation  des information (pour panneau&lt;2,00x3,00m) + Panneau en CTBH  ep 20mm avec peinture de protection contre les intempéries</t>
  </si>
  <si>
    <t>Branchement électrique  provisoire de chantier pour le chantier en lui-même</t>
  </si>
  <si>
    <t>Installation de chantier</t>
  </si>
  <si>
    <t>Ft</t>
  </si>
  <si>
    <t xml:space="preserve">Installation de cantonnement </t>
  </si>
  <si>
    <t>Gardiennage</t>
  </si>
  <si>
    <t>Gardiennage durant tout le chantier</t>
  </si>
  <si>
    <t>ELECTRICITE CFO/CFA</t>
  </si>
  <si>
    <t>PM</t>
  </si>
  <si>
    <t>Etudes</t>
  </si>
  <si>
    <t>Mise en service</t>
  </si>
  <si>
    <t>WC PMR</t>
  </si>
  <si>
    <t xml:space="preserve">Installation de chantier </t>
  </si>
  <si>
    <t>CFO</t>
  </si>
  <si>
    <t>CVC PLOMBERIE</t>
  </si>
  <si>
    <t>VENTILATION</t>
  </si>
  <si>
    <t>Ventilation double flux</t>
  </si>
  <si>
    <t>Prise et rejet d'air</t>
  </si>
  <si>
    <t>CTA Double flux 5000 m3/h</t>
  </si>
  <si>
    <t>Gaines aéraulique calorifugées</t>
  </si>
  <si>
    <t>Conduit souple raccordement terminal</t>
  </si>
  <si>
    <t>Alimentations électriques</t>
  </si>
  <si>
    <t>CPAU</t>
  </si>
  <si>
    <t>Ventilation simple flux</t>
  </si>
  <si>
    <t>Extracteur simple flux</t>
  </si>
  <si>
    <t>Rejet d'air</t>
  </si>
  <si>
    <t>Gaines aérauliques</t>
  </si>
  <si>
    <t>Bouche d'extraction autoréglable</t>
  </si>
  <si>
    <t>Alimentation électrique</t>
  </si>
  <si>
    <t>VENTILATION DES LOCAUX TECHNIQUES</t>
  </si>
  <si>
    <t>Ventilation haute et basse</t>
  </si>
  <si>
    <t>Alimentation eau froide</t>
  </si>
  <si>
    <t>Réseaux de distribution sanitaire</t>
  </si>
  <si>
    <t>Tube multicouches distribution EF/ECS et bouclage</t>
  </si>
  <si>
    <t>Robinetterie, vanne, purgeurs d'air</t>
  </si>
  <si>
    <t>Evacuations EU-EV-EP</t>
  </si>
  <si>
    <t>Tube PVC d'évacuation</t>
  </si>
  <si>
    <t>Pompe de relevage en fosse</t>
  </si>
  <si>
    <t>Appareils sanitaires</t>
  </si>
  <si>
    <t>Lavabo auge collectif</t>
  </si>
  <si>
    <t>WC classique</t>
  </si>
  <si>
    <t xml:space="preserve">Attentes </t>
  </si>
  <si>
    <t>Vidoir</t>
  </si>
  <si>
    <t>Analyse d'eau</t>
  </si>
  <si>
    <t>Branchement provisoire de chantier</t>
  </si>
  <si>
    <t>Alimentation basse tension</t>
  </si>
  <si>
    <t>Coupe circuit principal</t>
  </si>
  <si>
    <t>Liaisons  branchement</t>
  </si>
  <si>
    <t>Platine de comptage</t>
  </si>
  <si>
    <t>TGBT</t>
  </si>
  <si>
    <t xml:space="preserve">ens </t>
  </si>
  <si>
    <t>Cheminements et distribution</t>
  </si>
  <si>
    <t>Chemin de câble courant fort tôle 100mm</t>
  </si>
  <si>
    <t>Chemin de câble courant faible</t>
  </si>
  <si>
    <t>Goulottes et moulures</t>
  </si>
  <si>
    <t>Tableau divisionnaire</t>
  </si>
  <si>
    <t>Eclairage</t>
  </si>
  <si>
    <t>Luminiaire 600x600 LED</t>
  </si>
  <si>
    <t>Eclairage extérieur</t>
  </si>
  <si>
    <t>Reglette LED</t>
  </si>
  <si>
    <t>Câblage de l'ensemble</t>
  </si>
  <si>
    <t>Appareillage de commande</t>
  </si>
  <si>
    <t>Detecteur de présence</t>
  </si>
  <si>
    <t>Arrêt urgence TGBT</t>
  </si>
  <si>
    <t>Arrêt urgence CVC</t>
  </si>
  <si>
    <t>Appareillage de distribution</t>
  </si>
  <si>
    <t>Prises 2P+N+T</t>
  </si>
  <si>
    <t>Prises 2P+N+T étanche</t>
  </si>
  <si>
    <t>Alimentation Diverses</t>
  </si>
  <si>
    <t>Force contrôle d'accès</t>
  </si>
  <si>
    <t>Force contrôle SII (départ en amont TGBT)</t>
  </si>
  <si>
    <t>Force baie informatique</t>
  </si>
  <si>
    <t>Force sèches mains</t>
  </si>
  <si>
    <t>Force 3P+N+T CVC VMC</t>
  </si>
  <si>
    <t>Réseau VDI</t>
  </si>
  <si>
    <t>Point VDI</t>
  </si>
  <si>
    <t>Baie informatique</t>
  </si>
  <si>
    <t>Recettage, cordons de liaions, recette</t>
  </si>
  <si>
    <t>Alarme anti-intrusion</t>
  </si>
  <si>
    <t>Terminaux raccordée, posés incluant tout système de fixation, de gestion, et sa quote part de câblage et de mise en service</t>
  </si>
  <si>
    <t>Centrale d'alarme NFA2P avec transmetteur GSM</t>
  </si>
  <si>
    <t>Détecteur double technologie intérieur</t>
  </si>
  <si>
    <t>Sirène + flash intérieure</t>
  </si>
  <si>
    <t>Sirène + flash extérieure</t>
  </si>
  <si>
    <t>Liaison raccordée, posée incluant tout système de fixation, de gestion, et sa quote part de câblage</t>
  </si>
  <si>
    <t>Mise en service et essais</t>
  </si>
  <si>
    <t>Alarme SSI</t>
  </si>
  <si>
    <t>Equipement d'alarme</t>
  </si>
  <si>
    <t>Déclencheurs manuels</t>
  </si>
  <si>
    <t>BAASL</t>
  </si>
  <si>
    <t>Etudes EXE, mise en service et essais</t>
  </si>
  <si>
    <t>Grilles de soufflage alu simple deflexion</t>
  </si>
  <si>
    <t>Grilles reprise alu simple deflexion</t>
  </si>
  <si>
    <t>lavabo PMR</t>
  </si>
  <si>
    <t>GROS ŒUVRE - GENIE CIVIL</t>
  </si>
  <si>
    <t>Diagnostique complémentaire du plancher haut de la fosse + Mur machfers</t>
  </si>
  <si>
    <t>Etude de sol G2 AVP/PRO (pollution) + reconnaissance de fondation zone machfers (hors lots)</t>
  </si>
  <si>
    <t>relevée du geomètre</t>
  </si>
  <si>
    <t xml:space="preserve">Etude conception </t>
  </si>
  <si>
    <t>Plateforme de débâchage</t>
  </si>
  <si>
    <t>Confortement et réparation du quai de déchargement et de la fosse</t>
  </si>
  <si>
    <t xml:space="preserve">Travaux préparatoires </t>
  </si>
  <si>
    <t>Contraintes d'accés à la fosse</t>
  </si>
  <si>
    <t>Travaux de démolition</t>
  </si>
  <si>
    <t>Démolition des rampes de déchargement et évacuation</t>
  </si>
  <si>
    <t>Travaux de Réparation</t>
  </si>
  <si>
    <t>Reconstruction des rampes de déchargement</t>
  </si>
  <si>
    <t>Travaux de réparation des poteaux ex. coté quai</t>
  </si>
  <si>
    <t>Travaux de réparation des Poteaux in. coté fosse</t>
  </si>
  <si>
    <t>Travaux de réparation du  voile de la fosse coté de la salle de controle.</t>
  </si>
  <si>
    <t>Création des voiles de 40cm</t>
  </si>
  <si>
    <t>Reconstruction du quai</t>
  </si>
  <si>
    <t>Équipements de protection</t>
  </si>
  <si>
    <t>Protection contre chocs due au grappins</t>
  </si>
  <si>
    <t>Remplacemnt du pont roulant n°2</t>
  </si>
  <si>
    <t>HORS LOT</t>
  </si>
  <si>
    <t>Livraison de la poutre roulante de manutention, mise en attente au sol avec balisage et bâchage</t>
  </si>
  <si>
    <t>Mise en place de la grue et ouverture du bardage</t>
  </si>
  <si>
    <t>Mise en place du monorail de manutention au dessus du pont</t>
  </si>
  <si>
    <t>Réception de la poutre de manutention avant utilisation</t>
  </si>
  <si>
    <t>Démontage et dépose des poutres et sommiers</t>
  </si>
  <si>
    <t>Enlèvement du pont roulant, chargement sur plateaux, évacuation et ferraillage</t>
  </si>
  <si>
    <t>Livraison du nouveau pont en 4 élements</t>
  </si>
  <si>
    <t>Grutage et mise en place d'une poutre sur son chemin de roulement</t>
  </si>
  <si>
    <t>livraison et mise en place des sommiers</t>
  </si>
  <si>
    <t>Livraison et mise en place de la 2ème poutre</t>
  </si>
  <si>
    <t>Assemblage mécanique des deux poutres roulantes</t>
  </si>
  <si>
    <t>Réglages des poutres de manutention</t>
  </si>
  <si>
    <t>Montage des organes du pont</t>
  </si>
  <si>
    <t>Fermeture du bardage</t>
  </si>
  <si>
    <t>Mise en place de l'équipement électrique et branchements</t>
  </si>
  <si>
    <t>Mise en place de l'armoire</t>
  </si>
  <si>
    <t>Confection de la guirlande</t>
  </si>
  <si>
    <t>Passage et raccordements des câbles fixes sur le pont.</t>
  </si>
  <si>
    <t>Réglages et essais de l’installation.</t>
  </si>
  <si>
    <t>Mise à pied d’œuvre des charges nécessaires aux épreuves.</t>
  </si>
  <si>
    <t>Assistance à la réception avec votre organisme de contrôle.</t>
  </si>
  <si>
    <t>Essais avec vos operateurs</t>
  </si>
  <si>
    <t>Fourniture d’un dossier technique complet avec schéma électrique, nomenclature, manuel d’utilisation palan, certificat du crochet et du câble, déclaration de conformité CE, manuel d’utilisation et attestation d’épreuve réglementaire.</t>
  </si>
  <si>
    <t>Optimisation de la régulation de combustion L1 et L2</t>
  </si>
  <si>
    <t>Sécurisation des équipements d'automatisme</t>
  </si>
  <si>
    <t>Travaux de Sécurisation des équipements d'automatisme</t>
  </si>
  <si>
    <t>Travaux d'optimisation de la régulation de combustion L1 et L2</t>
  </si>
  <si>
    <t>Déplacement de la salle de controle commandes</t>
  </si>
  <si>
    <t>Démolition du débord du plancher existant de la salle des commandes</t>
  </si>
  <si>
    <t>Démolition du local existant dans la zone de la nouvelle salle des commandes</t>
  </si>
  <si>
    <t>Évacuation de gravats et nettoyage</t>
  </si>
  <si>
    <t>Création du plancher intermédiaire</t>
  </si>
  <si>
    <t xml:space="preserve">ml </t>
  </si>
  <si>
    <t>Réfection des locaux administratif</t>
  </si>
  <si>
    <t>Implantation</t>
  </si>
  <si>
    <t>Ouvertures dans les facades</t>
  </si>
  <si>
    <t xml:space="preserve">Démolition du dallage existante (au droit du futur bat ) compris évacuation </t>
  </si>
  <si>
    <t>Rabotage du plancher</t>
  </si>
  <si>
    <t>Reparation du plancher existant (fissures, etc.)</t>
  </si>
  <si>
    <t>Travaux d'amélioration de l'accès à la partie administrative</t>
  </si>
  <si>
    <t>Terrassements généraux en déblais</t>
  </si>
  <si>
    <t>Evacuation des excédents aux décharges</t>
  </si>
  <si>
    <t>Remblais</t>
  </si>
  <si>
    <t>Amenée et repli du matériel / Plateforme pour réalisation des pieux / Pompage (inclus dans 1.3.1)</t>
  </si>
  <si>
    <t>Pieux (800 de 10m + chemisage perdue de 1.5m)</t>
  </si>
  <si>
    <t xml:space="preserve">Recépage </t>
  </si>
  <si>
    <t>massif tete des pieux</t>
  </si>
  <si>
    <t>Longrine</t>
  </si>
  <si>
    <t>DALLAGE</t>
  </si>
  <si>
    <t>BREF WI</t>
  </si>
  <si>
    <t>Travaux de BREF WI</t>
  </si>
  <si>
    <t>La toiture de la dalle du mâchefer</t>
  </si>
  <si>
    <t xml:space="preserve">Démolition de la dalle existante (au droit du futur bat ) compris évacuation </t>
  </si>
  <si>
    <t xml:space="preserve">Travaux de Terrassement </t>
  </si>
  <si>
    <t>Canalisations Enterrées - Regards - Caniveaux</t>
  </si>
  <si>
    <t>Remplacement des analyseurs</t>
  </si>
  <si>
    <t>Local compresseur</t>
  </si>
  <si>
    <t>Implantation (inclus dans 1.1.1)</t>
  </si>
  <si>
    <t>Couche de forme</t>
  </si>
  <si>
    <t>SF</t>
  </si>
  <si>
    <t xml:space="preserve">Mur en parpaing </t>
  </si>
  <si>
    <t>Dalle béton (3x5m)</t>
  </si>
  <si>
    <t>Dévoiement réseau EP vers EU</t>
  </si>
  <si>
    <t xml:space="preserve">Dévoilements du caniveaux </t>
  </si>
  <si>
    <t xml:space="preserve">Extention du réseau </t>
  </si>
  <si>
    <t>Radiateur à eau 2000 W</t>
  </si>
  <si>
    <t>TGBT existant - extention du réseaux</t>
  </si>
  <si>
    <t xml:space="preserve">Climatisation </t>
  </si>
  <si>
    <t xml:space="preserve">Etudes </t>
  </si>
  <si>
    <t xml:space="preserve">Bloc climatiseur avec châssis métallique support et raccordement électrique </t>
  </si>
  <si>
    <t>Gaine souple collorifugée</t>
  </si>
  <si>
    <t>Grille de soufflage et reprise</t>
  </si>
  <si>
    <t>Cassette plafonnière 4 voies</t>
  </si>
  <si>
    <t>Raccordement sur alimentation électrique</t>
  </si>
  <si>
    <t>Thermostat</t>
  </si>
  <si>
    <t>Connexion et raccprdement</t>
  </si>
  <si>
    <t>Canalisation frigorifique</t>
  </si>
  <si>
    <t>Réseaux PVC d'évacuation des condensats</t>
  </si>
  <si>
    <t>Percement, encastrement et garnissage</t>
  </si>
  <si>
    <t>Extension du réseau de distribution d'eau froide</t>
  </si>
  <si>
    <t>Colonne montante</t>
  </si>
  <si>
    <t>Ascenseur PMR</t>
  </si>
  <si>
    <t>Ascenseur PMR de 110x140cm, desservi sur 3 niveaux</t>
  </si>
  <si>
    <t>Etudes APD</t>
  </si>
  <si>
    <t>Etudes PRO</t>
  </si>
  <si>
    <t>Etudes d'Exécution</t>
  </si>
  <si>
    <t>Etude géotechnique G3</t>
  </si>
  <si>
    <t>Etaiement / sécurisation</t>
  </si>
  <si>
    <t>Démontage du recouvrement en plaque métallique</t>
  </si>
  <si>
    <t>Travaux de réparation du plancher haut</t>
  </si>
  <si>
    <t xml:space="preserve">Travaux de réparation du Poutre Voile - Voile de la fosse coté des quais </t>
  </si>
  <si>
    <t>PU</t>
  </si>
  <si>
    <t>pose des murs blocs</t>
  </si>
  <si>
    <t>installation du mur de bloc béton Lego séparant le mâchefers et le stockage</t>
  </si>
  <si>
    <t>Travaux de la reconstruction:</t>
  </si>
  <si>
    <t>Travaux de Démolition:</t>
  </si>
  <si>
    <t>Travaux de démolition:</t>
  </si>
  <si>
    <t>Travaux liés au plancher haut des ponts garages:</t>
  </si>
  <si>
    <t>Infrastructure :</t>
  </si>
  <si>
    <t>Superstructure:</t>
  </si>
  <si>
    <t>Travaux de la superstructure:</t>
  </si>
  <si>
    <t>Travaux de VRD:</t>
  </si>
  <si>
    <t>Travaux de Terrassement :</t>
  </si>
  <si>
    <t>Travaux de l'Infrastructure :</t>
  </si>
  <si>
    <t>Cage d'ascenseur:</t>
  </si>
  <si>
    <t>Voile cage d'ascenseur</t>
  </si>
  <si>
    <t>QTES
MOE</t>
  </si>
  <si>
    <t>QTES
ENT</t>
  </si>
  <si>
    <t>les quantités sont données à titre indicatif. L'entrepreneur est tenu de calculer ses propres quantités et d'informer la MOE en cas de différences importantes avec les quantités indicatives.</t>
  </si>
  <si>
    <t>TABLEAU  CADRE  DE  DECOMPOSITION  DU  COUT  PREVISIONNEL  DES  TRAVAUX</t>
  </si>
  <si>
    <t>DESIGNATION</t>
  </si>
  <si>
    <t>TOTAL € HT GLOBAL</t>
  </si>
  <si>
    <t>TVA 20%</t>
  </si>
  <si>
    <t>TOTAL € TTC GLOBAL</t>
  </si>
  <si>
    <t>OPTION - ASCENSEUR</t>
  </si>
  <si>
    <t>OPTION</t>
  </si>
  <si>
    <r>
      <t xml:space="preserve">ASCENSEUR PMR DE 110x140cm, desservi sur 3 niveaux </t>
    </r>
    <r>
      <rPr>
        <b/>
        <sz val="12"/>
        <rFont val="SerifaStd-Light"/>
      </rPr>
      <t>avec portes palières coupes feu</t>
    </r>
  </si>
  <si>
    <t>Protections butée de quai et verticaux (poteaux, …)</t>
  </si>
  <si>
    <t>Creation d'une tremie pour reconstitution d'un escalier à la place du locaux existant</t>
  </si>
  <si>
    <t xml:space="preserve">Renforts des ouvertures / Trémie </t>
  </si>
  <si>
    <t xml:space="preserve">Création d'un mur </t>
  </si>
  <si>
    <t xml:space="preserve">Scellement des ouvertures </t>
  </si>
  <si>
    <t>Installation d’une poutre métallique support du plancher à créer ( protection CF en complément )</t>
  </si>
  <si>
    <t>Plus value pour travaux de nuit Zone fosse</t>
  </si>
  <si>
    <t>Démolition du mur et de la couverture coté quai</t>
  </si>
  <si>
    <t>Terrassement:</t>
  </si>
  <si>
    <t>Fosse ascenseur</t>
  </si>
  <si>
    <t>Dans un premier temps les fondations chiffrées sont des semelles descendus à -80cm du TN.
Les fondations seront revus selon le rapport G2PRO à venir. Techniquement et financièrement</t>
  </si>
  <si>
    <t xml:space="preserve">Fondation superficielle </t>
  </si>
  <si>
    <t xml:space="preserve">Zone couverte (Construction métallique + Pose) 
La sturcture chiffré est prévu posé sur le mur de soutènement existant. Il conviendra de revoir l'ensemble en EXE, techniquement et financièrement </t>
  </si>
  <si>
    <t>compris</t>
  </si>
  <si>
    <t>SO</t>
  </si>
  <si>
    <t>AJOUT: Panneau de douche mural</t>
  </si>
  <si>
    <t>AJOUT: DIVERS</t>
  </si>
  <si>
    <t>Consuel, AQC</t>
  </si>
  <si>
    <t>DOE</t>
  </si>
  <si>
    <t>Formation du personnel d'exploitation (1J)</t>
  </si>
  <si>
    <t>Nettoyage régulier de chantier</t>
  </si>
  <si>
    <t>Diverses prestations de mises en service</t>
  </si>
  <si>
    <t>Siphon de sol (fourniture seule)</t>
  </si>
  <si>
    <t>Fondations ( Hypotèse fondations hors gel )</t>
  </si>
  <si>
    <t xml:space="preserve">Création des ouvertures dans les voiles de la fosse (Voire minute Travaux)
NOTA : Les percements seront réalisés par carottage type séquençage au vue de la supperposition des taches </t>
  </si>
  <si>
    <t>Mur périphérique existant (sans Sujet, mur considéré comme porteur)</t>
  </si>
  <si>
    <t>Fondations Mur existant (Rétro-pelleteuse équipée d'un brise-roche hydraulique, (sans Sujet, mur considéré comme porteur))</t>
  </si>
  <si>
    <t>Travaux d'Infrastructure :  ( FONDATION SUPERFICIELLE )</t>
  </si>
  <si>
    <t>Amenée et repli du matériel / Plateforme pour réalisation des pieux / Pompage (sans Sujet  FONDATION SUPERFICIELLE )</t>
  </si>
  <si>
    <t>Pieux (800 de 10m + chemisage perdue de 1.5m) (sans Sujet  FONDATION SUPERFICIELLE )</t>
  </si>
  <si>
    <t>Recépage  (sans Sujet  FONDATION SUPERFICIELLE )</t>
  </si>
  <si>
    <t>massif tete des pieux (sans Sujet  FONDATION SUPERFICIELLE )</t>
  </si>
  <si>
    <t>Socle de fondation pour Préau métallique (sans Sujet )</t>
  </si>
  <si>
    <t>Mur de soutènement (sans Sujet, mur considéré comme porteur)</t>
  </si>
  <si>
    <t>base du mur de soutènement (sans Sujet, mur considéré comme porteur)</t>
  </si>
  <si>
    <t>BRIE NANGICIENNE</t>
  </si>
  <si>
    <t>MAISON DE SANTE MORMANT</t>
  </si>
  <si>
    <t>ESTIMATION PHASE APS</t>
  </si>
  <si>
    <t>MAISON DE SANTE MORMANT
BRIE NANGICIENNE</t>
  </si>
  <si>
    <t>Lot 02a Couverture</t>
  </si>
  <si>
    <t>Lot 02b Revêtement de façades</t>
  </si>
  <si>
    <t>Lot 02c Menuiserie extérieure - occultation</t>
  </si>
  <si>
    <t>MACRO LOT 01Lot n° 01-02 - INSTALLATION DE CHANTIER - GROS ŒUVRE</t>
  </si>
  <si>
    <t>Lot 01a Installation de chantier</t>
  </si>
  <si>
    <t>Lot 01b Gros œuvre - Charpente</t>
  </si>
  <si>
    <t>MACRO LOT 02 Couverture - revêtements de façades - Menuiseries occultations</t>
  </si>
  <si>
    <t>MACRO LOT 03 Aménagement intérieur</t>
  </si>
  <si>
    <t>Lot 03a Cloisons - doublage - Faux plafond</t>
  </si>
  <si>
    <t>Lot 03b Menuiseries intérieurss</t>
  </si>
  <si>
    <t>Lot 03c Revêtement de sol</t>
  </si>
  <si>
    <t>Lot 03d Peinture</t>
  </si>
  <si>
    <t>LOT 04 CVC - Plomberie</t>
  </si>
  <si>
    <t>LOT 05 ELECTRICITE - CFO/CFA</t>
  </si>
  <si>
    <t>LOT 06 VRD</t>
  </si>
  <si>
    <t>valeur 01/2023</t>
  </si>
  <si>
    <t>Montant budget client: 1 730 000. Calcul écart (budget MOE - Budget client)=</t>
  </si>
  <si>
    <t>Le montant APS valeur Janvier 2023 ne comprend pas:
-le hall d'entrée,
-la bande de stationnement.</t>
  </si>
  <si>
    <t>Phase APD - DECEMBRE 2023</t>
  </si>
  <si>
    <t>Plus value pour montant HT valeur Décembre 2023</t>
  </si>
  <si>
    <t>Plus value pour ajout du hall d'entrée valeur Décembre 2023</t>
  </si>
  <si>
    <t>Plus value pour ajout de la bande de stationnement valeur Décembre 2023</t>
  </si>
  <si>
    <t>MONTANT APD HT VALEUR DECEMBRE 2023</t>
  </si>
  <si>
    <t xml:space="preserve">Valeurs DECMBRE APD 2023 -  Coût  travaux  par  corps  d'état  </t>
  </si>
  <si>
    <t>DESCRIPTION DES OUVRAGES</t>
  </si>
  <si>
    <t>Qtés</t>
  </si>
  <si>
    <t xml:space="preserve">Désignations des ouvrages </t>
  </si>
  <si>
    <t>Art. du CCTP</t>
  </si>
  <si>
    <t>Inclus</t>
  </si>
  <si>
    <t>MATERIELS ET PRODUITS A METTRE EN ŒUVRE</t>
  </si>
  <si>
    <t>NOTES LIMINAIRES</t>
  </si>
  <si>
    <t>MARCHE GLOBAL ET FORFAITAIRE</t>
  </si>
  <si>
    <t xml:space="preserve">3.4	</t>
  </si>
  <si>
    <t xml:space="preserve">3.4.1	</t>
  </si>
  <si>
    <t xml:space="preserve">3.4.2	</t>
  </si>
  <si>
    <t xml:space="preserve">3.4.3	</t>
  </si>
  <si>
    <t>Lot 02 : Bâtiment modulaire bois</t>
  </si>
  <si>
    <t>CONSTRUCTION DE L’EXTENSION DE L’ECOLE MATERNELLE EN MODULAIRE A CESSON (77)</t>
  </si>
  <si>
    <t>PRESCRIPTIONS TECHNIQUES ET REGLEMENTAIRES</t>
  </si>
  <si>
    <t xml:space="preserve">2		</t>
  </si>
  <si>
    <t xml:space="preserve">2.1	</t>
  </si>
  <si>
    <t>CONNAISSANCE DES LIEUX</t>
  </si>
  <si>
    <t>CONSISTANCE DES TRAVAUX</t>
  </si>
  <si>
    <t xml:space="preserve">2.2	</t>
  </si>
  <si>
    <t>DOCUMENTS CONTRACTUELS</t>
  </si>
  <si>
    <t xml:space="preserve">2.3	</t>
  </si>
  <si>
    <t xml:space="preserve">Sur les cahiers des Clauses Techniques Particulières (CCTP) </t>
  </si>
  <si>
    <t xml:space="preserve">2.3.1	</t>
  </si>
  <si>
    <t xml:space="preserve">La Décomposition du Prix Global et Forfaitaire </t>
  </si>
  <si>
    <t xml:space="preserve">2.3.2	</t>
  </si>
  <si>
    <t xml:space="preserve">Etude géotechnique </t>
  </si>
  <si>
    <t xml:space="preserve">2.3.3	</t>
  </si>
  <si>
    <t>Notice Thermique</t>
  </si>
  <si>
    <t xml:space="preserve">2.3.4	</t>
  </si>
  <si>
    <t xml:space="preserve">Objet et responsabilités afférentes aux documents </t>
  </si>
  <si>
    <t xml:space="preserve">2.3.5	</t>
  </si>
  <si>
    <t xml:space="preserve">Précisions des documents </t>
  </si>
  <si>
    <t xml:space="preserve">2.3.6	 </t>
  </si>
  <si>
    <t xml:space="preserve">Contradiction éventuelle des documents </t>
  </si>
  <si>
    <t xml:space="preserve">2.3.7	</t>
  </si>
  <si>
    <t>PRESCRIPTIONS TECHNIQUES</t>
  </si>
  <si>
    <t xml:space="preserve">2.4	</t>
  </si>
  <si>
    <t xml:space="preserve">Classement du bâtiment </t>
  </si>
  <si>
    <t xml:space="preserve">2.4.1	</t>
  </si>
  <si>
    <t xml:space="preserve">Normes et règlements </t>
  </si>
  <si>
    <t xml:space="preserve">2.4.2	</t>
  </si>
  <si>
    <t xml:space="preserve">3	</t>
  </si>
  <si>
    <t xml:space="preserve">3.1	</t>
  </si>
  <si>
    <t xml:space="preserve">3.2	</t>
  </si>
  <si>
    <t xml:space="preserve">3.3	</t>
  </si>
  <si>
    <t>Nota relatif aux dimensions des ouvrages</t>
  </si>
  <si>
    <t>Réception et acceptation des ouvrages de génie-civil</t>
  </si>
  <si>
    <t xml:space="preserve">	Dimensions du bâtiment modulaire </t>
  </si>
  <si>
    <t>3.4.4</t>
  </si>
  <si>
    <t>Répartition des éléments modulaires :</t>
  </si>
  <si>
    <t xml:space="preserve">3.4.5	</t>
  </si>
  <si>
    <t>Composition du bâtiment modulaire départ usine</t>
  </si>
  <si>
    <t xml:space="preserve">3.4.6	</t>
  </si>
  <si>
    <t>1- Structure modulaire</t>
  </si>
  <si>
    <t xml:space="preserve">2- Plancher bois bas </t>
  </si>
  <si>
    <t xml:space="preserve">3- Préaux ou Auvents extérieurs </t>
  </si>
  <si>
    <t>4- Mur ossature bois de façade</t>
  </si>
  <si>
    <t xml:space="preserve">5- Mur de refend </t>
  </si>
  <si>
    <t>6- Habillage intérieur des murs de façades et de refend des bâtiments modulaires</t>
  </si>
  <si>
    <t xml:space="preserve">7- Plancher bois haut </t>
  </si>
  <si>
    <t xml:space="preserve">8- Acrotères </t>
  </si>
  <si>
    <t xml:space="preserve">Module N°1 – Salle de repos		</t>
  </si>
  <si>
    <t>Module N°2 – Salle de repos/couloir de circulation</t>
  </si>
  <si>
    <t>Module N°3 – Salle de classe/couloir de circulation</t>
  </si>
  <si>
    <t>Module N°4 – Salle de classe/couloir de circulation</t>
  </si>
  <si>
    <t>Module N°5 – Réserve/Atelier/couloir de circulation</t>
  </si>
  <si>
    <t>Module N°6 – Salle de classe/couloir de circulation</t>
  </si>
  <si>
    <t>Module N°7 – Salle de classe/couloir de circulation</t>
  </si>
  <si>
    <t xml:space="preserve">Module N°8 – Salle de classe/couloir de circulation	</t>
  </si>
  <si>
    <t>Module N°9 – Salle de classe/couloir de circulation</t>
  </si>
  <si>
    <t>Module N°10 – Réserve/Atelier/couloir de circulation</t>
  </si>
  <si>
    <t>Module N°11 – Salle de classe/couloir de circulation</t>
  </si>
  <si>
    <t>Module N°13 – Salle de classe/couloir de circulation</t>
  </si>
  <si>
    <t>Module N°14 – Salle de classe/Atelier</t>
  </si>
  <si>
    <t>Module N°15 – Salle de classe/couloir de circulation</t>
  </si>
  <si>
    <t>Module N°16 – Salle de classe/couloir de circulation</t>
  </si>
  <si>
    <t xml:space="preserve">Module N°17 – Salle de motricité/Stockage    </t>
  </si>
  <si>
    <t xml:space="preserve">Module N°18 – Salle de motricité/Stockage  </t>
  </si>
  <si>
    <t xml:space="preserve">Module N°19 – Salle de motricité/Stockage    </t>
  </si>
  <si>
    <t xml:space="preserve">Module N°20 – Local technique/buanderie/couloir de circulation </t>
  </si>
  <si>
    <t xml:space="preserve">Module N°21 – sanitaire </t>
  </si>
  <si>
    <t xml:space="preserve">Module N°22 – sanitaire </t>
  </si>
  <si>
    <t xml:space="preserve">Module N°23 – Bibliothèque 	</t>
  </si>
  <si>
    <t xml:space="preserve">Module N°24 – Bibliothèque </t>
  </si>
  <si>
    <t>Inclus ci-dessus</t>
  </si>
  <si>
    <t>à charge lot 01</t>
  </si>
  <si>
    <t>LOT 02 A– PRESTATIONS DU BATIMENT MODULAIRE</t>
  </si>
  <si>
    <t>LOT 02B - COUVERTURE/ETANCHEITE</t>
  </si>
  <si>
    <t xml:space="preserve">3.5	</t>
  </si>
  <si>
    <t>Etanchéité par membrane</t>
  </si>
  <si>
    <t xml:space="preserve">3.5.1	</t>
  </si>
  <si>
    <t xml:space="preserve">Concerne : </t>
  </si>
  <si>
    <t>étanchéité par membrane de la toiture terrasse du bâtiment modulaire suivant plans et détails du projet de l’Architecte :</t>
  </si>
  <si>
    <t>o	Une fourrure BMA 60X80 mm ;</t>
  </si>
  <si>
    <t>o	Une pare vapeur ;</t>
  </si>
  <si>
    <t>o	Une isolation thermique d’épaisseur suivant l’étude thermique ;</t>
  </si>
  <si>
    <t>o	membrane d'étanchéité.</t>
  </si>
  <si>
    <t>Inclus ci-avant</t>
  </si>
  <si>
    <t>Ligne de vie</t>
  </si>
  <si>
    <t xml:space="preserve">3.5.2	</t>
  </si>
  <si>
    <t>Concerne :</t>
  </si>
  <si>
    <t>ligne de vie sur la toiture terrasse du bâtiment modulaire suivant plans et détails du projet de l’Architecte</t>
  </si>
  <si>
    <t>Couverture polycarbonate</t>
  </si>
  <si>
    <t xml:space="preserve">3.5.3	</t>
  </si>
  <si>
    <t>Couverture en polycarbonate des préaux suivant plans et détails du projet de l’Architecte.</t>
  </si>
  <si>
    <t>LOT 02C - MENUISERIES EXTERIEURE – OCCULTATION</t>
  </si>
  <si>
    <t xml:space="preserve">3.6	</t>
  </si>
  <si>
    <t>Menuiseries PVC à rupture de pont thermique</t>
  </si>
  <si>
    <t xml:space="preserve">3.6.1	</t>
  </si>
  <si>
    <t>les châssis intégrés dans éléments modulaires livrés, posés et assemblés sur site suivant plan et détails du projet de l’Architecte :</t>
  </si>
  <si>
    <t>o	Façade Ouest :</t>
  </si>
  <si>
    <t>	Bloc porte double vantail : 1.80 m x2.10 m ht ;</t>
  </si>
  <si>
    <t>	Ensemble vitré à 3 vantaux égaux : 3.00 m x 2.10 m ht ;</t>
  </si>
  <si>
    <t>	Châssis fixe : 2.00 x 0.60 m ht ;</t>
  </si>
  <si>
    <t>	Châssis double vantail égal avec un châssis fixe bas : 1.80 m x 1.80 m ht ;</t>
  </si>
  <si>
    <t>	Bloc porte à simple vantail : 0.90 m x 2.10 m ht,</t>
  </si>
  <si>
    <t>o	Façade Nord :</t>
  </si>
  <si>
    <t>	Châssis fixe : 2.00 m x 0.60 m ht ;</t>
  </si>
  <si>
    <t>	Bloc porte à simple vantail : 0.90 m x 2.10 m ht</t>
  </si>
  <si>
    <t>o	Façade Est :</t>
  </si>
  <si>
    <t>	Châssis à simple vantail avec un châssis fixe bas : 1.00 x 1.80 m ht :</t>
  </si>
  <si>
    <t>o	Façade Sud :</t>
  </si>
  <si>
    <t>	Châssis à simple vantail avec un châssis fixe bas : 1.00 m x 1.80 m ht ;</t>
  </si>
  <si>
    <t>	Châssis fixe : 2.00 x 0.60 m ht.</t>
  </si>
  <si>
    <t xml:space="preserve">3.6.2	</t>
  </si>
  <si>
    <t>Volets roulants PVC électriques</t>
  </si>
  <si>
    <t>Volets roulants PVC sur l’ensemble des menuiseries extérieures PVC plaxées bois extérieures.</t>
  </si>
  <si>
    <t>travaux de métallerie</t>
  </si>
  <si>
    <t xml:space="preserve">3.6.3	</t>
  </si>
  <si>
    <t xml:space="preserve">1-	Les blocs métalliques </t>
  </si>
  <si>
    <t xml:space="preserve">Concerne :  </t>
  </si>
  <si>
    <t>Bloc-portes métalliques suivant le plan de repérage des menuiseries extérieures de l’Architecte :</t>
  </si>
  <si>
    <t>	Bloc-porte à simple vantail pour accès local TGBT,</t>
  </si>
  <si>
    <t>	Bloc-porte double vantail pour accès local PAC</t>
  </si>
  <si>
    <t>LOT 02D TRAITEMENT DE FAÇADES.</t>
  </si>
  <si>
    <t xml:space="preserve">3.7	</t>
  </si>
  <si>
    <t>Echafaudage</t>
  </si>
  <si>
    <t xml:space="preserve">3.7.1	</t>
  </si>
  <si>
    <t>Suivant plans et notamment :</t>
  </si>
  <si>
    <t>	l’ensemble des façades du bâtiment.</t>
  </si>
  <si>
    <t>Parements extérieurs</t>
  </si>
  <si>
    <t xml:space="preserve">3.7.2	</t>
  </si>
  <si>
    <t>1-	Bardage de façades type 1 en bac acier a joint debout</t>
  </si>
  <si>
    <t>Suivant plans et façades du projet,  notamment :</t>
  </si>
  <si>
    <t>	Bardage en bac acier joint debout des façades :</t>
  </si>
  <si>
    <t>o	Façade Est,</t>
  </si>
  <si>
    <t>o	Façade Nord,</t>
  </si>
  <si>
    <t>o	Façade Ouest,</t>
  </si>
  <si>
    <t>o	Façade Sud.</t>
  </si>
  <si>
    <t>o	Les acrotères côté intérieur de la toiture terrasse.</t>
  </si>
  <si>
    <t>2-	Bardage de façades type 2 en bois</t>
  </si>
  <si>
    <t xml:space="preserve"> Bardage bois suivant plans et façades du projet.</t>
  </si>
  <si>
    <t xml:space="preserve">3.7.3	</t>
  </si>
  <si>
    <t>Habillage en tableaux des baies et linteaux</t>
  </si>
  <si>
    <t>habillage en tableaux des baies et linteaux suivant plans et façades du projet :</t>
  </si>
  <si>
    <t>	Encadrement de l’ensemble des menuiseries extérieures du projet au droit du bardage bac acier</t>
  </si>
  <si>
    <t>	Encadrement de l’ensemble des menuiseries extérieures du projet au droit du bardage en bois.</t>
  </si>
  <si>
    <t>Bavettes des appuis des fenêtres</t>
  </si>
  <si>
    <t xml:space="preserve">3.7.4	</t>
  </si>
  <si>
    <t>bavette en aluminium suivant plans et façades du projet :</t>
  </si>
  <si>
    <t>	Bavettes en aluminium de l’ensemble des fenêtres extérieures.</t>
  </si>
  <si>
    <t>Echelle d’accès toiture terrasse</t>
  </si>
  <si>
    <t xml:space="preserve">3.7.5	</t>
  </si>
  <si>
    <t>crochets, crosse d’échelle et d’une marche de sécurité sur acrotère suivant plans et façades du projet :</t>
  </si>
  <si>
    <t>	une crosse en acier galvanisé sur acrotère côté extérieur de la toiture terrasse,</t>
  </si>
  <si>
    <t>	une marche en acier galvanisé sur acrotère côté intérieur de la toiture terrasse.</t>
  </si>
  <si>
    <t>	une échelle à barreau en aluminium.</t>
  </si>
  <si>
    <t>Peinture anti-graffiti</t>
  </si>
  <si>
    <t xml:space="preserve">3.7.6	</t>
  </si>
  <si>
    <t>DIVERS.</t>
  </si>
  <si>
    <t xml:space="preserve">3.7.7	</t>
  </si>
  <si>
    <t>plaque métallique gravée suivant plans et façades du projet, notamment :</t>
  </si>
  <si>
    <t>	En façade du bâtiment.</t>
  </si>
  <si>
    <t>LOT 02E - CLOISONS / FAUX-PLAFONDS</t>
  </si>
  <si>
    <t xml:space="preserve">3.8	</t>
  </si>
  <si>
    <t xml:space="preserve">3.8.1	</t>
  </si>
  <si>
    <t>Pour l’ensemble des ouvrages du présent lot.</t>
  </si>
  <si>
    <t>Pose d’éléments</t>
  </si>
  <si>
    <t xml:space="preserve">3.8.2	</t>
  </si>
  <si>
    <t>Descentes de filerie</t>
  </si>
  <si>
    <t xml:space="preserve">3.8.3	</t>
  </si>
  <si>
    <t>Renforts</t>
  </si>
  <si>
    <t xml:space="preserve">3.8.4	</t>
  </si>
  <si>
    <t>Cloisons de distribution</t>
  </si>
  <si>
    <t xml:space="preserve">3.8.5	</t>
  </si>
  <si>
    <t>1-	Cloison 72/48 EI30 39DB</t>
  </si>
  <si>
    <t>suivant plans et détails du projet de l’Architecte :</t>
  </si>
  <si>
    <t>o	les cloisons séparatives des sanitaires avec affaiblissement acoustique,</t>
  </si>
  <si>
    <t>o	les cloisons séparatives des urinoirs sans affaiblissement acoustique.</t>
  </si>
  <si>
    <t>2-	Cloison 98/48 ei60 47db</t>
  </si>
  <si>
    <t>o	L’ensemble des cloisons séparatives 98/48 des locaux sauf les closions décrites ci-dessus.</t>
  </si>
  <si>
    <t xml:space="preserve">3-	Contre-cloison coupe-feu </t>
  </si>
  <si>
    <t>o	L’ensemble des contre-cloisons dans les circulations.</t>
  </si>
  <si>
    <t>Faux-plafonds</t>
  </si>
  <si>
    <t xml:space="preserve">3.8.6	</t>
  </si>
  <si>
    <t xml:space="preserve">1-	Dalles 600x600 – couloir de circulation </t>
  </si>
  <si>
    <t>faux-plafonds des couloirs de circulation suivant plans et détails du projet de l’Architecte.</t>
  </si>
  <si>
    <t>2-	Dalles 600x600 – dans les salles de classes</t>
  </si>
  <si>
    <t>Faux-plafonds dans des salles de classes suivant plans et détails du projet de l’Architecte.</t>
  </si>
  <si>
    <t>3-	Dalles 600x600 – dans les sanitaires</t>
  </si>
  <si>
    <t>Faux-plafonds dans les sanitaires suivant plans et détails du projet de l’Architecte.</t>
  </si>
  <si>
    <t>LOT 02F - MENUISERIES INTERIEURES</t>
  </si>
  <si>
    <t xml:space="preserve">3.9	</t>
  </si>
  <si>
    <t>Blocs-portes stratifie 0.93 x 2.04 EI30 39db</t>
  </si>
  <si>
    <t xml:space="preserve">3.9.1	</t>
  </si>
  <si>
    <t>Blocs-portes de 0.93 x 2.04 EI30 39DB suivant plans et détails du projet de l’Architecte.</t>
  </si>
  <si>
    <t>Blocs-portes stratifié 0.63 x 2.04 PF30</t>
  </si>
  <si>
    <t xml:space="preserve">3.9.2	</t>
  </si>
  <si>
    <t>Blocs-portes de 0.63 x 2.04 PF30  suivant plans et détails du projet de l’Architecte</t>
  </si>
  <si>
    <t>Châssis intérieures fixes 1.60 x 1.30 m ht EI30 39dB</t>
  </si>
  <si>
    <t xml:space="preserve">3.9.3	</t>
  </si>
  <si>
    <t>Châssis intérieurs de 1.60 x 1.30 m ht suivant plans et détails du projet de l’Architecte</t>
  </si>
  <si>
    <t>Accessoires divers de ferrages</t>
  </si>
  <si>
    <t xml:space="preserve">3.9.4	</t>
  </si>
  <si>
    <t>1-	Ferme-porte à bras à glissière</t>
  </si>
  <si>
    <t>Ferme portes sur blocs portes suivant indications du présent CCTP et le carnet de détails des Menuiseries intérieures.</t>
  </si>
  <si>
    <t>2-	Arrêts de Butées de porte</t>
  </si>
  <si>
    <t>Arrêts de portes pour l’ensemble des portes du bâtiment.</t>
  </si>
  <si>
    <t>Organigramme</t>
  </si>
  <si>
    <t xml:space="preserve">3.9.5	</t>
  </si>
  <si>
    <t>1-	Organigramme</t>
  </si>
  <si>
    <t xml:space="preserve">2-	Remise des clés </t>
  </si>
  <si>
    <t>organigramme du présent projet :</t>
  </si>
  <si>
    <t>o	Organigramme des clés pour ensemble des blocs portes bois décrits au présent lot ;</t>
  </si>
  <si>
    <t>o	Organigramme des clés pour ensemble des blocs portes métalliques (suivant indications du lot Menuiseries extérieure – Occultation.</t>
  </si>
  <si>
    <t xml:space="preserve">Canons de chantier </t>
  </si>
  <si>
    <t xml:space="preserve">3.9.6	</t>
  </si>
  <si>
    <t>Canons provisoires pour ensemble des blocs portes bois décrits au présent lot.</t>
  </si>
  <si>
    <t>Ouvrages divers</t>
  </si>
  <si>
    <t xml:space="preserve">3.9.7	</t>
  </si>
  <si>
    <t>Plinthes bois à peindre 70x10 mm.</t>
  </si>
  <si>
    <t>2-	Plaque de signalétique sur portes</t>
  </si>
  <si>
    <t>A la charge du lot Peinture.</t>
  </si>
  <si>
    <t>3-	Miroirs</t>
  </si>
  <si>
    <t>o	Au-dessus des lavabos des sanitaires.</t>
  </si>
  <si>
    <t>4-	Patères</t>
  </si>
  <si>
    <t>o	Dans le couloir de circulation.</t>
  </si>
  <si>
    <t>LOT 02G - REVETEMENTS DE SOL SOUPLE / DUR – FAIENCE MURALE</t>
  </si>
  <si>
    <t xml:space="preserve">3.10	</t>
  </si>
  <si>
    <t xml:space="preserve">Revêtements de sol souple </t>
  </si>
  <si>
    <t xml:space="preserve">3.10.1	</t>
  </si>
  <si>
    <t>Revêtement de sol souple dans l’ensemble des locaux et couloirs de circulation sauf des locaux recevant un revêtement de sol dur ou de peinture suivant plans et détails du projet de l’Architecte.</t>
  </si>
  <si>
    <t>Barres de seuil</t>
  </si>
  <si>
    <t xml:space="preserve">3.10.2	</t>
  </si>
  <si>
    <t>Revêtement dur</t>
  </si>
  <si>
    <t xml:space="preserve">3.10.3	</t>
  </si>
  <si>
    <t>1-	Système de protection à l’eau sous carrelage</t>
  </si>
  <si>
    <t>Etanchéité sous carrelage localisation suivant indication des plans de calepinage architecte :</t>
  </si>
  <si>
    <t>	Sanitaire des enfants,</t>
  </si>
  <si>
    <t>	Sanitaire des adultes,</t>
  </si>
  <si>
    <t>	La buanderie.</t>
  </si>
  <si>
    <t xml:space="preserve">2-	Carrelage à pose collée </t>
  </si>
  <si>
    <t>Carrelage dans les pièces humides, dimensions et localisation suivant plan de calepinage architecte :</t>
  </si>
  <si>
    <t>	locaux techniques</t>
  </si>
  <si>
    <t>Plinthes à gorge en grès cérame</t>
  </si>
  <si>
    <t xml:space="preserve">3.10.4	</t>
  </si>
  <si>
    <t>Plinthes à gorge dans locaux :</t>
  </si>
  <si>
    <t xml:space="preserve">	Local PAC </t>
  </si>
  <si>
    <t>	Local TGBT.</t>
  </si>
  <si>
    <t>Faïence murale</t>
  </si>
  <si>
    <t xml:space="preserve">3.10.5	</t>
  </si>
  <si>
    <t>1-	Système de protection à l’eau sous faïence mural</t>
  </si>
  <si>
    <t>Système de protection à l’eau avant mise en œuvre des revêtements muraux grès cérame (voir la localisation à l’article ci-dessous).</t>
  </si>
  <si>
    <t xml:space="preserve">2-	Revêtements muraux en grès cérame </t>
  </si>
  <si>
    <t>Faïence murale dans des locaux ci-dessous suivant plans Architecte :</t>
  </si>
  <si>
    <t>Joints d'étanchéité</t>
  </si>
  <si>
    <t xml:space="preserve">3.10.6	</t>
  </si>
  <si>
    <t>Joints d’étanchéité :</t>
  </si>
  <si>
    <t>	entre les sols et les plinthes carrelées ;</t>
  </si>
  <si>
    <t>	entre les revêtements grès cérame et les appareils sanitaires.</t>
  </si>
  <si>
    <t>Protection des sols</t>
  </si>
  <si>
    <t xml:space="preserve">3.10.7	</t>
  </si>
  <si>
    <t>protection par un film polyane de l’ensemble des sols finis du groupement scolaire.</t>
  </si>
  <si>
    <t>Nettoyages</t>
  </si>
  <si>
    <t xml:space="preserve">3.10.8	</t>
  </si>
  <si>
    <t>nettoyage régulier des sols.</t>
  </si>
  <si>
    <t>	Les nettoyages réguliers pendant la durée d’exécution des travaux du présent lot ;</t>
  </si>
  <si>
    <t>	Le chargement et l’évacuation des gravois aux décharges 	publiques ;</t>
  </si>
  <si>
    <t>	Les nettoyages de fin de travaux.</t>
  </si>
  <si>
    <t>LOT 02H - PEINTURE</t>
  </si>
  <si>
    <t xml:space="preserve">3.11	</t>
  </si>
  <si>
    <t>Préparation des supports</t>
  </si>
  <si>
    <t xml:space="preserve">3.11.1	</t>
  </si>
  <si>
    <t>Préparation des supports neufs avant application des revêtements peinture :</t>
  </si>
  <si>
    <t>o	Ensembles des murs recevant la peinture.</t>
  </si>
  <si>
    <t>Travaux de finition intérieure</t>
  </si>
  <si>
    <t xml:space="preserve">3.11.2	</t>
  </si>
  <si>
    <t xml:space="preserve">Toile de verre  </t>
  </si>
  <si>
    <t xml:space="preserve">3.11.3	</t>
  </si>
  <si>
    <t>l’ensemble des supports recevant une toile de verre murale suivant plans et détails du projet de l’Architecte.</t>
  </si>
  <si>
    <t xml:space="preserve">Peinture sur parois verticales Aspect mat - finition A </t>
  </si>
  <si>
    <t xml:space="preserve">3.11.4	</t>
  </si>
  <si>
    <t>Peinture finition A sur  toile de verre murale suivant plans et détails du projet de l’Architecte.</t>
  </si>
  <si>
    <t>Peinture sur parois verticales Aspect mat - finition C</t>
  </si>
  <si>
    <t xml:space="preserve">3.11.5	</t>
  </si>
  <si>
    <t>Peinture finition C suivant plans et détails du projet de l’Architecte :</t>
  </si>
  <si>
    <t>o	Local PAC ;</t>
  </si>
  <si>
    <t>o	Local TGBT.</t>
  </si>
  <si>
    <t>Peinture polyuréthane</t>
  </si>
  <si>
    <t xml:space="preserve">3.11.6	</t>
  </si>
  <si>
    <t>Peinture des murs et plafonds des locaux techniques et déchets :</t>
  </si>
  <si>
    <t>	Peinture 	et plafonds :</t>
  </si>
  <si>
    <t>o	Mur local PAC,</t>
  </si>
  <si>
    <t>o	Plafonds local PAC</t>
  </si>
  <si>
    <t>o	Mur local TGBT,</t>
  </si>
  <si>
    <t>o	Plafond local TGBT.</t>
  </si>
  <si>
    <t xml:space="preserve">3.11.7	</t>
  </si>
  <si>
    <t>Travaux de finition sur métaux ferreux et non ferreux</t>
  </si>
  <si>
    <t>Peinture sur l’ensemble des ouvrages en métaux ferreux et non ferreux intérieurs apparents :</t>
  </si>
  <si>
    <t>•	ensemble des huisseries métalliques des blocs portes ;</t>
  </si>
  <si>
    <t>•	autres ouvrage suivant indications du lot Menuiseries intérieures (serrurerie- métallerie).</t>
  </si>
  <si>
    <t>Travaux de finition sur PVC (canalisations apparentes)</t>
  </si>
  <si>
    <t xml:space="preserve">3.11.8	</t>
  </si>
  <si>
    <t>Peinture sur l’ensemble des canalisations intérieures en PVC apparentes dans la maison d santé.</t>
  </si>
  <si>
    <t xml:space="preserve">	Signalétique</t>
  </si>
  <si>
    <t>3.11.9</t>
  </si>
  <si>
    <t>1-	Signalétique modulable Plexi+bois</t>
  </si>
  <si>
    <t>Signalisation intérieure du présent projet :</t>
  </si>
  <si>
    <t>	A l'intérieur :</t>
  </si>
  <si>
    <t>o	Signalétique posé sur mur à proximité de la porte d’entrée des cabinets.</t>
  </si>
  <si>
    <t>2-	Revêtements signalétiques</t>
  </si>
  <si>
    <t>Signalisation extérieure et intérieure du présent projet :</t>
  </si>
  <si>
    <t>o	Pictogrammes des sanitaires enfants – PMR « public »,</t>
  </si>
  <si>
    <t>o	Pictogrammes des sanitaires adultes – PMR,</t>
  </si>
  <si>
    <t>o	Signalisation des portes coupe-feu par peinture sur vantail (il sera mentionné l’indication « Porte coupe-feu à maintenir fermée » ou « Sans issue ») ;</t>
  </si>
  <si>
    <t>o	Plaque signalétique avec consignes de tris sélectifs.</t>
  </si>
  <si>
    <t>3-	Plans de sécurité</t>
  </si>
  <si>
    <t>Plans et consignes de sécurité à implanter à chaque accès du groupement scolaire :</t>
  </si>
  <si>
    <t>	Près des sorties ;</t>
  </si>
  <si>
    <t>	Dans les couloirs de circulation,</t>
  </si>
  <si>
    <t>	Dans chaque local à risque (TGBT, etc.).</t>
  </si>
  <si>
    <t>1-	Nettoyages pendant les travaux</t>
  </si>
  <si>
    <t>Le nettoyage de réception du groupement scolaire.</t>
  </si>
  <si>
    <t>Nettoyage de l'ensemble des locaux.</t>
  </si>
  <si>
    <t>2-	Nettoyages de réception</t>
  </si>
  <si>
    <t>	un crochet en acier galvanisé sur acrotère côté extérieur de la toiture terrasse,</t>
  </si>
  <si>
    <t>1-	Plinthes à peindre</t>
  </si>
  <si>
    <t>Accès chantier provisoir</t>
  </si>
  <si>
    <t>MONTANT TOTAL HT hors compte prorata</t>
  </si>
  <si>
    <t>Frais liés au Compte Prorata 2%</t>
  </si>
  <si>
    <t>Présent cadre Décomposition de Prix Global Forfaitaire doit être impérativement respecté y compris les unités de mesures pour être accepté par le MO, l'entreprise peut compléter son offre en insérant des lignes à l'article correspondant à gauche.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</si>
</sst>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0\ &quot;€&quot;;[Red]\-#,##0\ &quot;€&quot;"/>
    <numFmt numFmtId="42" formatCode="_-* #,##0\ &quot;€&quot;_-;\-* #,##0\ &quot;€&quot;_-;_-* &quot;-&quot;\ &quot;€&quot;_-;_-@_-"/>
    <numFmt numFmtId="44" formatCode="_-* #,##0.00\ &quot;€&quot;_-;\-* #,##0.00\ &quot;€&quot;_-;_-* &quot;-&quot;??\ &quot;€&quot;_-;_-@_-"/>
    <numFmt numFmtId="43" formatCode="_-* #,##0.00_-;\-* #,##0.00_-;_-* &quot;-&quot;??_-;_-@_-"/>
    <numFmt numFmtId="164" formatCode="_-* #,##0.00\ [$€-40C]_-;\-* #,##0.00\ [$€-40C]_-;_-* &quot;-&quot;??\ [$€-40C]_-;_-@_-"/>
    <numFmt numFmtId="165" formatCode="_(\$* #,##0.00_);_(\$* \(#,##0.00\);_(\$* &quot;-&quot;??_);_(@_)"/>
    <numFmt numFmtId="166" formatCode="_-* #,##0.0000\ [$€-40C]_-;\-* #,##0.0000\ [$€-40C]_-;_-* &quot;-&quot;??\ [$€-40C]_-;_-@_-"/>
    <numFmt numFmtId="167" formatCode="#,##0.000"/>
    <numFmt numFmtId="168" formatCode="_-* #,##0.00\ _€_-;\-* #,##0.00\ _€_-;_-* &quot;-&quot;??\ _€_-;_-@_-"/>
    <numFmt numFmtId="169" formatCode="_-* #,##0\ _€_-;\-* #,##0\ _€_-;_-* &quot;-&quot;??\ _€_-;_-@_-"/>
    <numFmt numFmtId="170" formatCode="#,##0_ ;[Red]\-#,##0\ "/>
  </numFmts>
  <fonts count="48">
    <font>
      <sz val="10"/>
      <name val="Arial"/>
    </font>
    <font>
      <sz val="11"/>
      <color theme="1"/>
      <name val="Calibri"/>
      <family val="2"/>
      <scheme val="minor"/>
    </font>
    <font>
      <sz val="12"/>
      <color theme="1"/>
      <name val="Calibri"/>
      <family val="2"/>
      <scheme val="minor"/>
    </font>
    <font>
      <sz val="10"/>
      <name val="Arial"/>
      <family val="2"/>
    </font>
    <font>
      <sz val="10"/>
      <color indexed="8"/>
      <name val="Arial"/>
      <family val="2"/>
    </font>
    <font>
      <b/>
      <i/>
      <sz val="12"/>
      <name val="Baghdad Regular"/>
    </font>
    <font>
      <sz val="12"/>
      <color theme="1"/>
      <name val="Baghdad Regular"/>
    </font>
    <font>
      <sz val="10"/>
      <name val="Baghdad Regular"/>
    </font>
    <font>
      <sz val="24"/>
      <color indexed="18"/>
      <name val="Baghdad Regular"/>
    </font>
    <font>
      <b/>
      <sz val="24"/>
      <color indexed="16"/>
      <name val="Baghdad Regular"/>
    </font>
    <font>
      <b/>
      <sz val="10"/>
      <name val="Baghdad Regular"/>
    </font>
    <font>
      <b/>
      <sz val="8"/>
      <color indexed="16"/>
      <name val="Baghdad Regular"/>
    </font>
    <font>
      <b/>
      <i/>
      <sz val="10"/>
      <name val="Baghdad Regular"/>
    </font>
    <font>
      <b/>
      <sz val="22"/>
      <name val="SerifaStd-Light"/>
    </font>
    <font>
      <b/>
      <sz val="10"/>
      <name val="SerifaStd-Light"/>
    </font>
    <font>
      <sz val="12"/>
      <color theme="1"/>
      <name val="SerifaStd-Light"/>
    </font>
    <font>
      <sz val="12"/>
      <color indexed="8"/>
      <name val="SerifaStd-Light"/>
    </font>
    <font>
      <sz val="12"/>
      <name val="SerifaStd-Light"/>
    </font>
    <font>
      <b/>
      <sz val="12"/>
      <name val="SerifaStd-Light"/>
    </font>
    <font>
      <b/>
      <sz val="12"/>
      <color theme="1"/>
      <name val="SerifaStd-Light"/>
    </font>
    <font>
      <b/>
      <i/>
      <sz val="12"/>
      <name val="SerifaStd-Light"/>
    </font>
    <font>
      <sz val="10"/>
      <name val="SerifaStd-Light"/>
    </font>
    <font>
      <b/>
      <sz val="12"/>
      <color theme="4" tint="-0.249977111117893"/>
      <name val="SerifaStd-Light"/>
    </font>
    <font>
      <b/>
      <sz val="11"/>
      <color theme="4" tint="-0.249977111117893"/>
      <name val="SerifaStd-Light"/>
    </font>
    <font>
      <sz val="11"/>
      <color theme="1"/>
      <name val="Calibri"/>
      <family val="2"/>
      <scheme val="minor"/>
    </font>
    <font>
      <sz val="12"/>
      <color theme="0"/>
      <name val="SerifaStd-Light"/>
    </font>
    <font>
      <sz val="8"/>
      <name val="Arial"/>
      <family val="2"/>
    </font>
    <font>
      <u/>
      <sz val="12"/>
      <name val="SerifaStd-Light"/>
    </font>
    <font>
      <i/>
      <u/>
      <sz val="12"/>
      <color theme="1"/>
      <name val="SerifaStd-Light"/>
    </font>
    <font>
      <b/>
      <sz val="14"/>
      <name val="SerifaStd-Light"/>
    </font>
    <font>
      <i/>
      <sz val="12"/>
      <color rgb="FFFF0000"/>
      <name val="SerifaStd-Light"/>
    </font>
    <font>
      <b/>
      <sz val="11"/>
      <name val="Arial"/>
      <family val="2"/>
    </font>
    <font>
      <sz val="11"/>
      <name val="Arial"/>
      <family val="2"/>
    </font>
    <font>
      <b/>
      <sz val="8"/>
      <name val="Arial"/>
      <family val="2"/>
    </font>
    <font>
      <b/>
      <sz val="12"/>
      <name val="Arial"/>
      <family val="2"/>
    </font>
    <font>
      <b/>
      <sz val="10"/>
      <name val="Arial"/>
      <family val="2"/>
    </font>
    <font>
      <sz val="11"/>
      <color theme="1"/>
      <name val="Arial"/>
      <family val="2"/>
    </font>
    <font>
      <sz val="12"/>
      <name val="Arial"/>
      <family val="2"/>
    </font>
    <font>
      <sz val="10"/>
      <name val="Arial"/>
      <family val="2"/>
    </font>
    <font>
      <i/>
      <u/>
      <sz val="12"/>
      <name val="SerifaStd-Light"/>
    </font>
    <font>
      <i/>
      <sz val="11"/>
      <color theme="1"/>
      <name val="Arial"/>
      <family val="2"/>
    </font>
    <font>
      <sz val="8"/>
      <name val="Arial"/>
      <family val="2"/>
    </font>
    <font>
      <sz val="10"/>
      <name val="Arial"/>
      <family val="2"/>
    </font>
    <font>
      <i/>
      <sz val="12"/>
      <name val="SerifaStd-Light"/>
    </font>
    <font>
      <b/>
      <sz val="18"/>
      <name val="SerifaStd-Light"/>
    </font>
    <font>
      <i/>
      <sz val="10"/>
      <name val="Arial"/>
      <family val="2"/>
    </font>
    <font>
      <b/>
      <i/>
      <sz val="10"/>
      <name val="Arial"/>
      <family val="2"/>
    </font>
    <font>
      <b/>
      <i/>
      <sz val="12"/>
      <name val="Arial"/>
      <family val="2"/>
    </font>
  </fonts>
  <fills count="12">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rgb="FFFFF2CC"/>
        <bgColor indexed="64"/>
      </patternFill>
    </fill>
    <fill>
      <patternFill patternType="solid">
        <fgColor rgb="FF33CDCC"/>
        <bgColor indexed="64"/>
      </patternFill>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C001"/>
        <bgColor indexed="64"/>
      </patternFill>
    </fill>
    <fill>
      <patternFill patternType="solid">
        <fgColor theme="7" tint="0.79998168889431442"/>
        <bgColor indexed="64"/>
      </patternFill>
    </fill>
    <fill>
      <patternFill patternType="solid">
        <fgColor theme="6" tint="0.59999389629810485"/>
        <bgColor indexed="64"/>
      </patternFill>
    </fill>
  </fills>
  <borders count="71">
    <border>
      <left/>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double">
        <color indexed="64"/>
      </left>
      <right/>
      <top style="double">
        <color indexed="64"/>
      </top>
      <bottom style="double">
        <color indexed="64"/>
      </bottom>
      <diagonal/>
    </border>
    <border>
      <left style="medium">
        <color auto="1"/>
      </left>
      <right style="medium">
        <color auto="1"/>
      </right>
      <top style="medium">
        <color auto="1"/>
      </top>
      <bottom/>
      <diagonal/>
    </border>
    <border>
      <left style="thin">
        <color indexed="64"/>
      </left>
      <right style="thin">
        <color indexed="64"/>
      </right>
      <top/>
      <bottom style="thin">
        <color indexed="64"/>
      </bottom>
      <diagonal/>
    </border>
    <border>
      <left style="double">
        <color indexed="64"/>
      </left>
      <right/>
      <top/>
      <bottom style="thin">
        <color indexed="64"/>
      </bottom>
      <diagonal/>
    </border>
    <border>
      <left style="thin">
        <color auto="1"/>
      </left>
      <right style="thin">
        <color auto="1"/>
      </right>
      <top style="thin">
        <color auto="1"/>
      </top>
      <bottom style="thin">
        <color auto="1"/>
      </bottom>
      <diagonal/>
    </border>
    <border>
      <left/>
      <right/>
      <top style="medium">
        <color auto="1"/>
      </top>
      <bottom style="thin">
        <color auto="1"/>
      </bottom>
      <diagonal/>
    </border>
    <border>
      <left/>
      <right style="medium">
        <color indexed="64"/>
      </right>
      <top style="medium">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indexed="64"/>
      </left>
      <right/>
      <top style="double">
        <color indexed="64"/>
      </top>
      <bottom style="thin">
        <color auto="1"/>
      </bottom>
      <diagonal/>
    </border>
    <border>
      <left/>
      <right/>
      <top style="double">
        <color indexed="64"/>
      </top>
      <bottom style="thin">
        <color auto="1"/>
      </bottom>
      <diagonal/>
    </border>
    <border>
      <left style="medium">
        <color indexed="64"/>
      </left>
      <right/>
      <top style="thin">
        <color auto="1"/>
      </top>
      <bottom style="double">
        <color indexed="64"/>
      </bottom>
      <diagonal/>
    </border>
    <border>
      <left/>
      <right/>
      <top style="thin">
        <color auto="1"/>
      </top>
      <bottom style="double">
        <color indexed="64"/>
      </bottom>
      <diagonal/>
    </border>
    <border>
      <left style="double">
        <color indexed="64"/>
      </left>
      <right style="medium">
        <color indexed="64"/>
      </right>
      <top style="double">
        <color indexed="64"/>
      </top>
      <bottom style="thin">
        <color auto="1"/>
      </bottom>
      <diagonal/>
    </border>
    <border>
      <left style="double">
        <color indexed="64"/>
      </left>
      <right style="medium">
        <color indexed="64"/>
      </right>
      <top style="thin">
        <color auto="1"/>
      </top>
      <bottom style="thin">
        <color auto="1"/>
      </bottom>
      <diagonal/>
    </border>
    <border>
      <left style="double">
        <color indexed="64"/>
      </left>
      <right style="medium">
        <color indexed="64"/>
      </right>
      <top style="thin">
        <color auto="1"/>
      </top>
      <bottom style="double">
        <color indexed="64"/>
      </bottom>
      <diagonal/>
    </border>
    <border>
      <left style="medium">
        <color auto="1"/>
      </left>
      <right/>
      <top/>
      <bottom/>
      <diagonal/>
    </border>
    <border>
      <left/>
      <right style="medium">
        <color indexed="64"/>
      </right>
      <top/>
      <bottom/>
      <diagonal/>
    </border>
    <border>
      <left style="thin">
        <color auto="1"/>
      </left>
      <right/>
      <top/>
      <bottom/>
      <diagonal/>
    </border>
    <border>
      <left/>
      <right style="thin">
        <color auto="1"/>
      </right>
      <top/>
      <bottom/>
      <diagonal/>
    </border>
  </borders>
  <cellStyleXfs count="19">
    <xf numFmtId="0" fontId="0" fillId="0" borderId="0"/>
    <xf numFmtId="165" fontId="4" fillId="0" borderId="0"/>
    <xf numFmtId="0" fontId="4"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24" fillId="0" borderId="0"/>
    <xf numFmtId="44" fontId="24" fillId="0" borderId="0" applyFont="0" applyFill="0" applyBorder="0" applyAlignment="0" applyProtection="0"/>
    <xf numFmtId="9" fontId="24" fillId="0" borderId="0" applyFont="0" applyFill="0" applyBorder="0" applyAlignment="0" applyProtection="0"/>
    <xf numFmtId="0" fontId="2" fillId="0" borderId="0"/>
    <xf numFmtId="168" fontId="3" fillId="0" borderId="0" applyFont="0" applyFill="0" applyBorder="0" applyAlignment="0" applyProtection="0"/>
    <xf numFmtId="0" fontId="3" fillId="0" borderId="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38" fillId="0" borderId="0" applyFont="0" applyFill="0" applyBorder="0" applyAlignment="0" applyProtection="0"/>
    <xf numFmtId="44" fontId="42" fillId="0" borderId="0" applyFont="0" applyFill="0" applyBorder="0" applyAlignment="0" applyProtection="0"/>
  </cellStyleXfs>
  <cellXfs count="342">
    <xf numFmtId="0" fontId="0" fillId="0" borderId="0" xfId="0"/>
    <xf numFmtId="0" fontId="7" fillId="0" borderId="0" xfId="0" applyFont="1"/>
    <xf numFmtId="0" fontId="8" fillId="2" borderId="0" xfId="0" applyFont="1" applyFill="1" applyProtection="1">
      <protection hidden="1"/>
    </xf>
    <xf numFmtId="0" fontId="9" fillId="2" borderId="0" xfId="0" applyFont="1" applyFill="1" applyProtection="1">
      <protection hidden="1"/>
    </xf>
    <xf numFmtId="0" fontId="10" fillId="0" borderId="14" xfId="0" applyFont="1" applyBorder="1" applyAlignment="1">
      <alignment horizontal="center" vertical="center"/>
    </xf>
    <xf numFmtId="0" fontId="10" fillId="0" borderId="0" xfId="0" applyFont="1" applyAlignment="1">
      <alignment horizontal="center" vertical="center"/>
    </xf>
    <xf numFmtId="4" fontId="7" fillId="0" borderId="0" xfId="0" applyNumberFormat="1" applyFont="1" applyProtection="1">
      <protection hidden="1"/>
    </xf>
    <xf numFmtId="0" fontId="6" fillId="0" borderId="0" xfId="0" applyFont="1" applyAlignment="1">
      <alignment horizontal="left"/>
    </xf>
    <xf numFmtId="10" fontId="11" fillId="0" borderId="0" xfId="3" applyNumberFormat="1" applyFont="1" applyBorder="1" applyAlignment="1" applyProtection="1">
      <alignment horizontal="center"/>
      <protection locked="0" hidden="1"/>
    </xf>
    <xf numFmtId="0" fontId="6" fillId="0" borderId="0" xfId="0" applyFont="1"/>
    <xf numFmtId="164" fontId="5" fillId="0" borderId="0" xfId="0" applyNumberFormat="1" applyFont="1" applyAlignment="1" applyProtection="1">
      <alignment horizontal="right"/>
      <protection hidden="1"/>
    </xf>
    <xf numFmtId="164" fontId="7" fillId="0" borderId="0" xfId="0" applyNumberFormat="1" applyFont="1"/>
    <xf numFmtId="164" fontId="12" fillId="0" borderId="0" xfId="0" applyNumberFormat="1" applyFont="1"/>
    <xf numFmtId="0" fontId="6" fillId="0" borderId="17" xfId="0" applyFont="1" applyBorder="1" applyAlignment="1">
      <alignment horizontal="left"/>
    </xf>
    <xf numFmtId="0" fontId="6" fillId="0" borderId="6" xfId="0" applyFont="1" applyBorder="1" applyAlignment="1">
      <alignment horizontal="left"/>
    </xf>
    <xf numFmtId="0" fontId="8" fillId="2" borderId="8" xfId="0" applyFont="1" applyFill="1" applyBorder="1" applyProtection="1">
      <protection hidden="1"/>
    </xf>
    <xf numFmtId="0" fontId="8" fillId="2" borderId="9" xfId="0" applyFont="1" applyFill="1" applyBorder="1" applyProtection="1">
      <protection hidden="1"/>
    </xf>
    <xf numFmtId="0" fontId="8" fillId="2" borderId="10" xfId="0" applyFont="1" applyFill="1" applyBorder="1" applyProtection="1">
      <protection hidden="1"/>
    </xf>
    <xf numFmtId="0" fontId="14" fillId="0" borderId="13" xfId="0" applyFont="1" applyBorder="1" applyAlignment="1">
      <alignment horizontal="center" vertical="center"/>
    </xf>
    <xf numFmtId="0" fontId="14" fillId="0" borderId="12" xfId="0" applyFont="1" applyBorder="1" applyAlignment="1">
      <alignment horizontal="center" vertical="center"/>
    </xf>
    <xf numFmtId="0" fontId="15" fillId="0" borderId="16" xfId="0" applyFont="1" applyBorder="1" applyAlignment="1">
      <alignment horizontal="left"/>
    </xf>
    <xf numFmtId="0" fontId="15" fillId="0" borderId="16" xfId="0" applyFont="1" applyBorder="1" applyProtection="1">
      <protection hidden="1"/>
    </xf>
    <xf numFmtId="0" fontId="15" fillId="0" borderId="16" xfId="0" applyFont="1" applyBorder="1" applyAlignment="1" applyProtection="1">
      <alignment horizontal="center"/>
      <protection hidden="1"/>
    </xf>
    <xf numFmtId="4" fontId="16" fillId="0" borderId="16" xfId="0" applyNumberFormat="1" applyFont="1" applyBorder="1" applyAlignment="1" applyProtection="1">
      <alignment horizontal="center"/>
      <protection locked="0" hidden="1"/>
    </xf>
    <xf numFmtId="2" fontId="17" fillId="0" borderId="16" xfId="0" applyNumberFormat="1" applyFont="1" applyBorder="1" applyProtection="1">
      <protection hidden="1"/>
    </xf>
    <xf numFmtId="4" fontId="17" fillId="0" borderId="16" xfId="0" applyNumberFormat="1" applyFont="1" applyBorder="1" applyProtection="1">
      <protection hidden="1"/>
    </xf>
    <xf numFmtId="0" fontId="18" fillId="3" borderId="18" xfId="0" applyFont="1" applyFill="1" applyBorder="1" applyAlignment="1">
      <alignment horizontal="left"/>
    </xf>
    <xf numFmtId="0" fontId="18" fillId="3" borderId="18" xfId="0" applyFont="1" applyFill="1" applyBorder="1" applyProtection="1">
      <protection hidden="1"/>
    </xf>
    <xf numFmtId="0" fontId="15" fillId="3" borderId="18" xfId="0" applyFont="1" applyFill="1" applyBorder="1" applyAlignment="1" applyProtection="1">
      <alignment horizontal="center"/>
      <protection hidden="1"/>
    </xf>
    <xf numFmtId="4" fontId="16" fillId="3" borderId="18" xfId="0" applyNumberFormat="1" applyFont="1" applyFill="1" applyBorder="1" applyAlignment="1" applyProtection="1">
      <alignment horizontal="center"/>
      <protection hidden="1"/>
    </xf>
    <xf numFmtId="2" fontId="17" fillId="3" borderId="18" xfId="0" applyNumberFormat="1" applyFont="1" applyFill="1" applyBorder="1" applyProtection="1">
      <protection hidden="1"/>
    </xf>
    <xf numFmtId="4" fontId="17" fillId="3" borderId="18" xfId="0" applyNumberFormat="1" applyFont="1" applyFill="1" applyBorder="1" applyProtection="1">
      <protection hidden="1"/>
    </xf>
    <xf numFmtId="0" fontId="19" fillId="0" borderId="21" xfId="0" applyFont="1" applyBorder="1" applyAlignment="1">
      <alignment horizontal="left"/>
    </xf>
    <xf numFmtId="0" fontId="19" fillId="0" borderId="21" xfId="0" applyFont="1" applyBorder="1" applyAlignment="1" applyProtection="1">
      <alignment vertical="center"/>
      <protection hidden="1"/>
    </xf>
    <xf numFmtId="0" fontId="15" fillId="0" borderId="21" xfId="0" applyFont="1" applyBorder="1" applyAlignment="1" applyProtection="1">
      <alignment horizontal="center"/>
      <protection hidden="1"/>
    </xf>
    <xf numFmtId="4" fontId="16" fillId="0" borderId="21" xfId="0" applyNumberFormat="1" applyFont="1" applyBorder="1" applyAlignment="1" applyProtection="1">
      <alignment horizontal="center"/>
      <protection locked="0" hidden="1"/>
    </xf>
    <xf numFmtId="2" fontId="17" fillId="0" borderId="18" xfId="0" applyNumberFormat="1" applyFont="1" applyBorder="1" applyProtection="1">
      <protection hidden="1"/>
    </xf>
    <xf numFmtId="4" fontId="17" fillId="0" borderId="21" xfId="0" applyNumberFormat="1" applyFont="1" applyBorder="1" applyProtection="1">
      <protection hidden="1"/>
    </xf>
    <xf numFmtId="0" fontId="15" fillId="0" borderId="18" xfId="0" applyFont="1" applyBorder="1" applyAlignment="1">
      <alignment horizontal="left"/>
    </xf>
    <xf numFmtId="0" fontId="15" fillId="0" borderId="21" xfId="0" applyFont="1" applyBorder="1" applyAlignment="1" applyProtection="1">
      <alignment vertical="center" wrapText="1"/>
      <protection hidden="1"/>
    </xf>
    <xf numFmtId="4" fontId="16" fillId="0" borderId="18" xfId="0" applyNumberFormat="1" applyFont="1" applyBorder="1" applyAlignment="1" applyProtection="1">
      <alignment horizontal="center"/>
      <protection locked="0" hidden="1"/>
    </xf>
    <xf numFmtId="4" fontId="17" fillId="0" borderId="18" xfId="0" applyNumberFormat="1" applyFont="1" applyBorder="1" applyProtection="1">
      <protection hidden="1"/>
    </xf>
    <xf numFmtId="0" fontId="15" fillId="0" borderId="21" xfId="0" applyFont="1" applyBorder="1" applyAlignment="1">
      <alignment horizontal="left"/>
    </xf>
    <xf numFmtId="0" fontId="15" fillId="0" borderId="21" xfId="0" applyFont="1" applyBorder="1" applyAlignment="1" applyProtection="1">
      <alignment vertical="center"/>
      <protection hidden="1"/>
    </xf>
    <xf numFmtId="0" fontId="15" fillId="0" borderId="22" xfId="0" applyFont="1" applyBorder="1" applyAlignment="1">
      <alignment horizontal="left"/>
    </xf>
    <xf numFmtId="0" fontId="15" fillId="0" borderId="18" xfId="0" applyFont="1" applyBorder="1" applyAlignment="1" applyProtection="1">
      <alignment vertical="center"/>
      <protection hidden="1"/>
    </xf>
    <xf numFmtId="0" fontId="18" fillId="0" borderId="18" xfId="0" applyFont="1" applyBorder="1" applyAlignment="1" applyProtection="1">
      <alignment vertical="center" wrapText="1"/>
      <protection hidden="1"/>
    </xf>
    <xf numFmtId="0" fontId="15" fillId="0" borderId="18" xfId="0" applyFont="1" applyBorder="1" applyAlignment="1" applyProtection="1">
      <alignment horizontal="center"/>
      <protection hidden="1"/>
    </xf>
    <xf numFmtId="4" fontId="17" fillId="4" borderId="18" xfId="0" applyNumberFormat="1" applyFont="1" applyFill="1" applyBorder="1" applyProtection="1">
      <protection hidden="1"/>
    </xf>
    <xf numFmtId="0" fontId="15" fillId="0" borderId="18" xfId="0" applyFont="1" applyBorder="1" applyProtection="1">
      <protection hidden="1"/>
    </xf>
    <xf numFmtId="4" fontId="16" fillId="3" borderId="18" xfId="0" applyNumberFormat="1" applyFont="1" applyFill="1" applyBorder="1" applyAlignment="1" applyProtection="1">
      <alignment horizontal="center"/>
      <protection locked="0" hidden="1"/>
    </xf>
    <xf numFmtId="0" fontId="15" fillId="0" borderId="0" xfId="0" applyFont="1" applyAlignment="1">
      <alignment horizontal="left"/>
    </xf>
    <xf numFmtId="0" fontId="17" fillId="0" borderId="0" xfId="0" applyFont="1" applyProtection="1">
      <protection hidden="1"/>
    </xf>
    <xf numFmtId="0" fontId="17" fillId="0" borderId="0" xfId="0" applyFont="1" applyAlignment="1" applyProtection="1">
      <alignment horizontal="center"/>
      <protection hidden="1"/>
    </xf>
    <xf numFmtId="2" fontId="17" fillId="0" borderId="0" xfId="0" applyNumberFormat="1" applyFont="1" applyProtection="1">
      <protection hidden="1"/>
    </xf>
    <xf numFmtId="4" fontId="17" fillId="0" borderId="0" xfId="0" applyNumberFormat="1" applyFont="1" applyProtection="1">
      <protection hidden="1"/>
    </xf>
    <xf numFmtId="0" fontId="17" fillId="5" borderId="19" xfId="0" applyFont="1" applyFill="1" applyBorder="1"/>
    <xf numFmtId="0" fontId="20" fillId="5" borderId="19" xfId="0" applyFont="1" applyFill="1" applyBorder="1" applyProtection="1">
      <protection hidden="1"/>
    </xf>
    <xf numFmtId="0" fontId="20" fillId="5" borderId="19" xfId="0" applyFont="1" applyFill="1" applyBorder="1" applyAlignment="1" applyProtection="1">
      <alignment horizontal="right"/>
      <protection hidden="1"/>
    </xf>
    <xf numFmtId="164" fontId="20" fillId="5" borderId="20" xfId="0" applyNumberFormat="1" applyFont="1" applyFill="1" applyBorder="1" applyAlignment="1" applyProtection="1">
      <alignment horizontal="right"/>
      <protection hidden="1"/>
    </xf>
    <xf numFmtId="0" fontId="17" fillId="5" borderId="7" xfId="0" applyFont="1" applyFill="1" applyBorder="1"/>
    <xf numFmtId="0" fontId="20" fillId="5" borderId="7" xfId="0" applyFont="1" applyFill="1" applyBorder="1"/>
    <xf numFmtId="0" fontId="20" fillId="5" borderId="7" xfId="0" applyFont="1" applyFill="1" applyBorder="1" applyAlignment="1" applyProtection="1">
      <alignment horizontal="right"/>
      <protection hidden="1"/>
    </xf>
    <xf numFmtId="0" fontId="21" fillId="0" borderId="0" xfId="0" applyFont="1"/>
    <xf numFmtId="166" fontId="21" fillId="0" borderId="0" xfId="0" applyNumberFormat="1" applyFont="1"/>
    <xf numFmtId="2" fontId="17" fillId="0" borderId="21" xfId="0" applyNumberFormat="1" applyFont="1" applyBorder="1" applyProtection="1">
      <protection hidden="1"/>
    </xf>
    <xf numFmtId="167" fontId="7" fillId="0" borderId="0" xfId="0" applyNumberFormat="1" applyFont="1" applyProtection="1">
      <protection hidden="1"/>
    </xf>
    <xf numFmtId="4" fontId="22" fillId="0" borderId="23" xfId="6" applyNumberFormat="1" applyFont="1" applyBorder="1" applyProtection="1">
      <protection hidden="1"/>
    </xf>
    <xf numFmtId="0" fontId="15" fillId="0" borderId="27" xfId="0" applyFont="1" applyBorder="1" applyAlignment="1">
      <alignment horizontal="left"/>
    </xf>
    <xf numFmtId="4" fontId="17" fillId="0" borderId="27" xfId="0" applyNumberFormat="1" applyFont="1" applyBorder="1" applyProtection="1">
      <protection hidden="1"/>
    </xf>
    <xf numFmtId="0" fontId="18" fillId="3" borderId="27" xfId="6" applyFont="1" applyFill="1" applyBorder="1" applyProtection="1">
      <protection hidden="1"/>
    </xf>
    <xf numFmtId="2" fontId="17" fillId="0" borderId="27" xfId="6" applyNumberFormat="1" applyFont="1" applyBorder="1" applyProtection="1">
      <protection hidden="1"/>
    </xf>
    <xf numFmtId="0" fontId="15" fillId="0" borderId="28" xfId="0" applyFont="1" applyBorder="1" applyAlignment="1">
      <alignment horizontal="left"/>
    </xf>
    <xf numFmtId="2" fontId="17" fillId="0" borderId="28" xfId="0" applyNumberFormat="1" applyFont="1" applyBorder="1" applyProtection="1">
      <protection hidden="1"/>
    </xf>
    <xf numFmtId="4" fontId="17" fillId="0" borderId="28" xfId="0" applyNumberFormat="1" applyFont="1" applyBorder="1" applyProtection="1">
      <protection hidden="1"/>
    </xf>
    <xf numFmtId="0" fontId="15" fillId="0" borderId="32" xfId="0" applyFont="1" applyBorder="1" applyAlignment="1">
      <alignment horizontal="left"/>
    </xf>
    <xf numFmtId="0" fontId="15" fillId="0" borderId="36" xfId="0" applyFont="1" applyBorder="1" applyAlignment="1">
      <alignment horizontal="left"/>
    </xf>
    <xf numFmtId="2" fontId="17" fillId="0" borderId="36" xfId="0" applyNumberFormat="1" applyFont="1" applyBorder="1" applyProtection="1">
      <protection hidden="1"/>
    </xf>
    <xf numFmtId="0" fontId="15" fillId="0" borderId="37" xfId="0" applyFont="1" applyBorder="1" applyAlignment="1">
      <alignment horizontal="left"/>
    </xf>
    <xf numFmtId="0" fontId="15" fillId="0" borderId="38" xfId="0" applyFont="1" applyBorder="1" applyAlignment="1">
      <alignment horizontal="left"/>
    </xf>
    <xf numFmtId="0" fontId="15" fillId="0" borderId="38" xfId="0" applyFont="1" applyBorder="1" applyProtection="1">
      <protection hidden="1"/>
    </xf>
    <xf numFmtId="0" fontId="15" fillId="0" borderId="38" xfId="0" applyFont="1" applyBorder="1" applyAlignment="1" applyProtection="1">
      <alignment horizontal="center"/>
      <protection hidden="1"/>
    </xf>
    <xf numFmtId="4" fontId="16" fillId="0" borderId="38" xfId="0" applyNumberFormat="1" applyFont="1" applyBorder="1" applyAlignment="1" applyProtection="1">
      <alignment horizontal="center"/>
      <protection locked="0" hidden="1"/>
    </xf>
    <xf numFmtId="2" fontId="17" fillId="0" borderId="38" xfId="0" applyNumberFormat="1" applyFont="1" applyBorder="1" applyProtection="1">
      <protection hidden="1"/>
    </xf>
    <xf numFmtId="4" fontId="17" fillId="0" borderId="38" xfId="0" applyNumberFormat="1" applyFont="1" applyBorder="1" applyProtection="1">
      <protection hidden="1"/>
    </xf>
    <xf numFmtId="0" fontId="19" fillId="0" borderId="38" xfId="0" applyFont="1" applyBorder="1" applyAlignment="1" applyProtection="1">
      <alignment horizontal="left"/>
      <protection hidden="1"/>
    </xf>
    <xf numFmtId="2" fontId="25" fillId="0" borderId="18" xfId="0" applyNumberFormat="1" applyFont="1" applyBorder="1" applyProtection="1">
      <protection hidden="1"/>
    </xf>
    <xf numFmtId="0" fontId="15" fillId="0" borderId="38" xfId="0" applyFont="1" applyBorder="1" applyAlignment="1" applyProtection="1">
      <alignment vertical="center" wrapText="1"/>
      <protection hidden="1"/>
    </xf>
    <xf numFmtId="0" fontId="15" fillId="0" borderId="38" xfId="0" applyFont="1" applyBorder="1" applyAlignment="1" applyProtection="1">
      <alignment horizontal="center" vertical="center" wrapText="1"/>
      <protection hidden="1"/>
    </xf>
    <xf numFmtId="0" fontId="19" fillId="0" borderId="38" xfId="0" applyFont="1" applyBorder="1" applyProtection="1">
      <protection hidden="1"/>
    </xf>
    <xf numFmtId="4" fontId="16" fillId="0" borderId="38" xfId="0" applyNumberFormat="1" applyFont="1" applyBorder="1" applyAlignment="1" applyProtection="1">
      <alignment horizontal="center" vertical="center"/>
      <protection locked="0" hidden="1"/>
    </xf>
    <xf numFmtId="2" fontId="17" fillId="0" borderId="38" xfId="0" applyNumberFormat="1" applyFont="1" applyBorder="1" applyAlignment="1" applyProtection="1">
      <alignment vertical="center"/>
      <protection hidden="1"/>
    </xf>
    <xf numFmtId="0" fontId="17" fillId="0" borderId="18" xfId="0" applyFont="1" applyBorder="1" applyProtection="1">
      <protection hidden="1"/>
    </xf>
    <xf numFmtId="0" fontId="17" fillId="0" borderId="18" xfId="0" applyFont="1" applyBorder="1" applyAlignment="1" applyProtection="1">
      <alignment horizontal="center"/>
      <protection hidden="1"/>
    </xf>
    <xf numFmtId="4" fontId="17" fillId="0" borderId="18" xfId="0" applyNumberFormat="1" applyFont="1" applyBorder="1" applyAlignment="1" applyProtection="1">
      <alignment horizontal="center"/>
      <protection locked="0" hidden="1"/>
    </xf>
    <xf numFmtId="0" fontId="17" fillId="0" borderId="27" xfId="6" applyFont="1" applyBorder="1" applyAlignment="1" applyProtection="1">
      <alignment horizontal="center"/>
      <protection hidden="1"/>
    </xf>
    <xf numFmtId="4" fontId="17" fillId="0" borderId="27" xfId="6" applyNumberFormat="1" applyFont="1" applyBorder="1" applyAlignment="1" applyProtection="1">
      <alignment horizontal="center"/>
      <protection locked="0" hidden="1"/>
    </xf>
    <xf numFmtId="0" fontId="17" fillId="0" borderId="27" xfId="6" applyFont="1" applyBorder="1" applyAlignment="1" applyProtection="1">
      <alignment horizontal="left"/>
      <protection hidden="1"/>
    </xf>
    <xf numFmtId="4" fontId="18" fillId="0" borderId="23" xfId="6" applyNumberFormat="1" applyFont="1" applyBorder="1" applyProtection="1">
      <protection hidden="1"/>
    </xf>
    <xf numFmtId="0" fontId="17" fillId="0" borderId="21" xfId="0" applyFont="1" applyBorder="1" applyProtection="1">
      <protection hidden="1"/>
    </xf>
    <xf numFmtId="0" fontId="17" fillId="0" borderId="21" xfId="0" applyFont="1" applyBorder="1" applyAlignment="1" applyProtection="1">
      <alignment horizontal="center"/>
      <protection hidden="1"/>
    </xf>
    <xf numFmtId="4" fontId="17" fillId="0" borderId="21" xfId="0" applyNumberFormat="1" applyFont="1" applyBorder="1" applyAlignment="1" applyProtection="1">
      <alignment horizontal="center"/>
      <protection locked="0" hidden="1"/>
    </xf>
    <xf numFmtId="0" fontId="28" fillId="0" borderId="38" xfId="0" applyFont="1" applyBorder="1" applyAlignment="1" applyProtection="1">
      <alignment vertical="center" wrapText="1"/>
      <protection hidden="1"/>
    </xf>
    <xf numFmtId="0" fontId="15" fillId="0" borderId="38" xfId="0" applyFont="1" applyBorder="1" applyAlignment="1" applyProtection="1">
      <alignment wrapText="1"/>
      <protection hidden="1"/>
    </xf>
    <xf numFmtId="0" fontId="28" fillId="0" borderId="38" xfId="0" applyFont="1" applyBorder="1" applyProtection="1">
      <protection hidden="1"/>
    </xf>
    <xf numFmtId="0" fontId="17" fillId="0" borderId="38" xfId="0" applyFont="1" applyBorder="1" applyAlignment="1" applyProtection="1">
      <alignment horizontal="center"/>
      <protection hidden="1"/>
    </xf>
    <xf numFmtId="4" fontId="17" fillId="0" borderId="38" xfId="0" applyNumberFormat="1" applyFont="1" applyBorder="1" applyAlignment="1" applyProtection="1">
      <alignment horizontal="center"/>
      <protection locked="0" hidden="1"/>
    </xf>
    <xf numFmtId="0" fontId="18" fillId="0" borderId="21" xfId="0" applyFont="1" applyBorder="1" applyProtection="1">
      <protection hidden="1"/>
    </xf>
    <xf numFmtId="0" fontId="18" fillId="0" borderId="27" xfId="6" applyFont="1" applyBorder="1" applyAlignment="1" applyProtection="1">
      <alignment horizontal="left"/>
      <protection hidden="1"/>
    </xf>
    <xf numFmtId="4" fontId="17" fillId="0" borderId="27" xfId="6" applyNumberFormat="1" applyFont="1" applyBorder="1" applyProtection="1">
      <protection hidden="1"/>
    </xf>
    <xf numFmtId="0" fontId="17" fillId="3" borderId="18" xfId="0" applyFont="1" applyFill="1" applyBorder="1" applyAlignment="1" applyProtection="1">
      <alignment horizontal="center"/>
      <protection hidden="1"/>
    </xf>
    <xf numFmtId="4" fontId="17" fillId="3" borderId="18" xfId="0" applyNumberFormat="1" applyFont="1" applyFill="1" applyBorder="1" applyAlignment="1" applyProtection="1">
      <alignment horizontal="center"/>
      <protection locked="0" hidden="1"/>
    </xf>
    <xf numFmtId="0" fontId="17" fillId="0" borderId="28" xfId="0" applyFont="1" applyBorder="1" applyProtection="1">
      <protection hidden="1"/>
    </xf>
    <xf numFmtId="0" fontId="17" fillId="0" borderId="28" xfId="0" applyFont="1" applyBorder="1" applyAlignment="1" applyProtection="1">
      <alignment horizontal="center"/>
      <protection hidden="1"/>
    </xf>
    <xf numFmtId="4" fontId="17" fillId="0" borderId="28" xfId="0" applyNumberFormat="1" applyFont="1" applyBorder="1" applyAlignment="1" applyProtection="1">
      <alignment horizontal="center"/>
      <protection locked="0" hidden="1"/>
    </xf>
    <xf numFmtId="0" fontId="17" fillId="0" borderId="36" xfId="0" applyFont="1" applyBorder="1" applyAlignment="1" applyProtection="1">
      <alignment horizontal="center"/>
      <protection hidden="1"/>
    </xf>
    <xf numFmtId="4" fontId="17" fillId="0" borderId="36" xfId="0" applyNumberFormat="1" applyFont="1" applyBorder="1" applyAlignment="1" applyProtection="1">
      <alignment horizontal="center"/>
      <protection locked="0" hidden="1"/>
    </xf>
    <xf numFmtId="4" fontId="17" fillId="0" borderId="36" xfId="0" applyNumberFormat="1" applyFont="1" applyBorder="1" applyProtection="1">
      <protection hidden="1"/>
    </xf>
    <xf numFmtId="0" fontId="17" fillId="0" borderId="36" xfId="0" applyFont="1" applyBorder="1" applyAlignment="1" applyProtection="1">
      <alignment wrapText="1"/>
      <protection hidden="1"/>
    </xf>
    <xf numFmtId="0" fontId="17" fillId="0" borderId="28" xfId="0" applyFont="1" applyBorder="1" applyAlignment="1" applyProtection="1">
      <alignment horizontal="center" vertical="center"/>
      <protection hidden="1"/>
    </xf>
    <xf numFmtId="4" fontId="17" fillId="0" borderId="28" xfId="0" applyNumberFormat="1" applyFont="1" applyBorder="1" applyAlignment="1" applyProtection="1">
      <alignment horizontal="center" vertical="center"/>
      <protection locked="0" hidden="1"/>
    </xf>
    <xf numFmtId="2" fontId="17" fillId="0" borderId="28" xfId="0" applyNumberFormat="1" applyFont="1" applyBorder="1" applyAlignment="1" applyProtection="1">
      <alignment vertical="center"/>
      <protection hidden="1"/>
    </xf>
    <xf numFmtId="4" fontId="17" fillId="0" borderId="28" xfId="0" applyNumberFormat="1" applyFont="1" applyBorder="1" applyAlignment="1" applyProtection="1">
      <alignment vertical="center"/>
      <protection hidden="1"/>
    </xf>
    <xf numFmtId="0" fontId="17" fillId="0" borderId="18" xfId="0" applyFont="1" applyBorder="1" applyAlignment="1" applyProtection="1">
      <alignment vertical="center" wrapText="1"/>
      <protection hidden="1"/>
    </xf>
    <xf numFmtId="0" fontId="17" fillId="0" borderId="18" xfId="0" applyFont="1" applyBorder="1" applyAlignment="1" applyProtection="1">
      <alignment horizontal="center" vertical="center"/>
      <protection hidden="1"/>
    </xf>
    <xf numFmtId="4" fontId="17" fillId="0" borderId="18" xfId="0" applyNumberFormat="1" applyFont="1" applyBorder="1" applyAlignment="1" applyProtection="1">
      <alignment horizontal="center" vertical="center"/>
      <protection locked="0" hidden="1"/>
    </xf>
    <xf numFmtId="2" fontId="17" fillId="0" borderId="21" xfId="0" applyNumberFormat="1" applyFont="1" applyBorder="1" applyAlignment="1" applyProtection="1">
      <alignment vertical="center"/>
      <protection hidden="1"/>
    </xf>
    <xf numFmtId="4" fontId="17" fillId="0" borderId="18" xfId="0" applyNumberFormat="1" applyFont="1" applyBorder="1" applyAlignment="1" applyProtection="1">
      <alignment vertical="center"/>
      <protection hidden="1"/>
    </xf>
    <xf numFmtId="4" fontId="18" fillId="0" borderId="23" xfId="6" applyNumberFormat="1" applyFont="1" applyBorder="1" applyAlignment="1" applyProtection="1">
      <alignment vertical="center"/>
      <protection hidden="1"/>
    </xf>
    <xf numFmtId="0" fontId="17" fillId="0" borderId="28" xfId="0" applyFont="1" applyBorder="1" applyAlignment="1" applyProtection="1">
      <alignment vertical="center" wrapText="1"/>
      <protection hidden="1"/>
    </xf>
    <xf numFmtId="0" fontId="18" fillId="0" borderId="38" xfId="0" applyFont="1" applyBorder="1" applyAlignment="1" applyProtection="1">
      <alignment vertical="center" wrapText="1"/>
      <protection hidden="1"/>
    </xf>
    <xf numFmtId="0" fontId="17" fillId="0" borderId="38" xfId="0" applyFont="1" applyBorder="1" applyAlignment="1" applyProtection="1">
      <alignment horizontal="center" vertical="center"/>
      <protection hidden="1"/>
    </xf>
    <xf numFmtId="4" fontId="17" fillId="0" borderId="38" xfId="0" applyNumberFormat="1" applyFont="1" applyBorder="1" applyAlignment="1" applyProtection="1">
      <alignment horizontal="center" vertical="center"/>
      <protection locked="0" hidden="1"/>
    </xf>
    <xf numFmtId="4" fontId="17" fillId="0" borderId="38" xfId="0" applyNumberFormat="1" applyFont="1" applyBorder="1" applyAlignment="1" applyProtection="1">
      <alignment vertical="center"/>
      <protection hidden="1"/>
    </xf>
    <xf numFmtId="0" fontId="18" fillId="0" borderId="28" xfId="0" applyFont="1" applyBorder="1" applyAlignment="1" applyProtection="1">
      <alignment vertical="center" wrapText="1"/>
      <protection hidden="1"/>
    </xf>
    <xf numFmtId="0" fontId="17" fillId="0" borderId="38" xfId="0" applyFont="1" applyBorder="1" applyAlignment="1" applyProtection="1">
      <alignment vertical="center" wrapText="1"/>
      <protection hidden="1"/>
    </xf>
    <xf numFmtId="0" fontId="17" fillId="0" borderId="36" xfId="0" applyFont="1" applyBorder="1" applyAlignment="1" applyProtection="1">
      <alignment vertical="center" wrapText="1"/>
      <protection hidden="1"/>
    </xf>
    <xf numFmtId="0" fontId="17" fillId="0" borderId="36" xfId="0" applyFont="1" applyBorder="1" applyAlignment="1" applyProtection="1">
      <alignment horizontal="center" vertical="center"/>
      <protection hidden="1"/>
    </xf>
    <xf numFmtId="4" fontId="17" fillId="0" borderId="36" xfId="0" applyNumberFormat="1" applyFont="1" applyBorder="1" applyAlignment="1" applyProtection="1">
      <alignment horizontal="center" vertical="center"/>
      <protection locked="0" hidden="1"/>
    </xf>
    <xf numFmtId="2" fontId="17" fillId="0" borderId="36" xfId="0" applyNumberFormat="1" applyFont="1" applyBorder="1" applyAlignment="1" applyProtection="1">
      <alignment vertical="center"/>
      <protection hidden="1"/>
    </xf>
    <xf numFmtId="4" fontId="17" fillId="0" borderId="36" xfId="0" applyNumberFormat="1" applyFont="1" applyBorder="1" applyAlignment="1" applyProtection="1">
      <alignment vertical="center"/>
      <protection hidden="1"/>
    </xf>
    <xf numFmtId="0" fontId="18" fillId="0" borderId="36" xfId="0" applyFont="1" applyBorder="1" applyAlignment="1" applyProtection="1">
      <alignment vertical="center" wrapText="1"/>
      <protection hidden="1"/>
    </xf>
    <xf numFmtId="0" fontId="17" fillId="0" borderId="28" xfId="0" applyFont="1" applyBorder="1" applyAlignment="1" applyProtection="1">
      <alignment wrapText="1"/>
      <protection hidden="1"/>
    </xf>
    <xf numFmtId="4" fontId="17" fillId="0" borderId="0" xfId="0" applyNumberFormat="1" applyFont="1" applyAlignment="1" applyProtection="1">
      <alignment horizontal="center"/>
      <protection locked="0" hidden="1"/>
    </xf>
    <xf numFmtId="0" fontId="15" fillId="5" borderId="43" xfId="0" applyFont="1" applyFill="1" applyBorder="1"/>
    <xf numFmtId="0" fontId="15" fillId="5" borderId="44" xfId="0" applyFont="1" applyFill="1" applyBorder="1"/>
    <xf numFmtId="0" fontId="17" fillId="5" borderId="30" xfId="0" applyFont="1" applyFill="1" applyBorder="1"/>
    <xf numFmtId="0" fontId="20" fillId="5" borderId="30" xfId="0" applyFont="1" applyFill="1" applyBorder="1" applyAlignment="1">
      <alignment horizontal="right"/>
    </xf>
    <xf numFmtId="9" fontId="20" fillId="5" borderId="30" xfId="0" applyNumberFormat="1" applyFont="1" applyFill="1" applyBorder="1"/>
    <xf numFmtId="164" fontId="20" fillId="5" borderId="45" xfId="0" applyNumberFormat="1" applyFont="1" applyFill="1" applyBorder="1"/>
    <xf numFmtId="0" fontId="15" fillId="5" borderId="46" xfId="0" applyFont="1" applyFill="1" applyBorder="1"/>
    <xf numFmtId="164" fontId="20" fillId="5" borderId="47" xfId="0" applyNumberFormat="1" applyFont="1" applyFill="1" applyBorder="1"/>
    <xf numFmtId="0" fontId="14" fillId="0" borderId="13" xfId="0" applyFont="1" applyBorder="1" applyAlignment="1">
      <alignment horizontal="center" vertical="center" wrapText="1"/>
    </xf>
    <xf numFmtId="0" fontId="31" fillId="0" borderId="0" xfId="4" applyFont="1" applyAlignment="1">
      <alignment horizontal="center"/>
    </xf>
    <xf numFmtId="0" fontId="31" fillId="0" borderId="0" xfId="4" applyFont="1"/>
    <xf numFmtId="0" fontId="3" fillId="0" borderId="0" xfId="4"/>
    <xf numFmtId="0" fontId="31" fillId="0" borderId="0" xfId="4" applyFont="1" applyAlignment="1">
      <alignment wrapText="1"/>
    </xf>
    <xf numFmtId="0" fontId="3" fillId="0" borderId="0" xfId="4" applyAlignment="1">
      <alignment horizontal="right"/>
    </xf>
    <xf numFmtId="169" fontId="31" fillId="0" borderId="0" xfId="11" applyNumberFormat="1" applyFont="1" applyAlignment="1">
      <alignment horizontal="center"/>
    </xf>
    <xf numFmtId="169" fontId="33" fillId="0" borderId="0" xfId="11" applyNumberFormat="1" applyFont="1" applyAlignment="1"/>
    <xf numFmtId="169" fontId="26" fillId="0" borderId="0" xfId="11" applyNumberFormat="1" applyFont="1"/>
    <xf numFmtId="0" fontId="34" fillId="0" borderId="0" xfId="4" applyFont="1"/>
    <xf numFmtId="0" fontId="35" fillId="0" borderId="44" xfId="4" applyFont="1" applyBorder="1" applyAlignment="1">
      <alignment vertical="center"/>
    </xf>
    <xf numFmtId="170" fontId="3" fillId="0" borderId="48" xfId="4" applyNumberFormat="1" applyBorder="1" applyAlignment="1">
      <alignment vertical="center"/>
    </xf>
    <xf numFmtId="6" fontId="3" fillId="0" borderId="0" xfId="4" applyNumberFormat="1"/>
    <xf numFmtId="0" fontId="31" fillId="0" borderId="44" xfId="4" applyFont="1" applyBorder="1" applyAlignment="1">
      <alignment vertical="center"/>
    </xf>
    <xf numFmtId="170" fontId="32" fillId="0" borderId="48" xfId="4" applyNumberFormat="1" applyFont="1" applyBorder="1" applyAlignment="1">
      <alignment vertical="center"/>
    </xf>
    <xf numFmtId="0" fontId="31" fillId="0" borderId="49" xfId="4" applyFont="1" applyBorder="1" applyAlignment="1">
      <alignment vertical="center"/>
    </xf>
    <xf numFmtId="0" fontId="35" fillId="0" borderId="0" xfId="4" applyFont="1"/>
    <xf numFmtId="0" fontId="31" fillId="0" borderId="0" xfId="4" applyFont="1" applyAlignment="1">
      <alignment vertical="center"/>
    </xf>
    <xf numFmtId="170" fontId="32" fillId="0" borderId="0" xfId="4" applyNumberFormat="1" applyFont="1" applyAlignment="1">
      <alignment vertical="center"/>
    </xf>
    <xf numFmtId="169" fontId="36" fillId="0" borderId="0" xfId="11" applyNumberFormat="1" applyFont="1"/>
    <xf numFmtId="168" fontId="37" fillId="0" borderId="0" xfId="4" applyNumberFormat="1" applyFont="1"/>
    <xf numFmtId="0" fontId="37" fillId="0" borderId="0" xfId="4" applyFont="1"/>
    <xf numFmtId="6" fontId="37" fillId="0" borderId="0" xfId="4" applyNumberFormat="1" applyFont="1"/>
    <xf numFmtId="169" fontId="37" fillId="0" borderId="0" xfId="4" applyNumberFormat="1" applyFont="1"/>
    <xf numFmtId="169" fontId="32" fillId="0" borderId="0" xfId="11" applyNumberFormat="1" applyFont="1"/>
    <xf numFmtId="168" fontId="37" fillId="0" borderId="0" xfId="11" applyFont="1"/>
    <xf numFmtId="0" fontId="32" fillId="0" borderId="0" xfId="4" applyFont="1"/>
    <xf numFmtId="169" fontId="31" fillId="6" borderId="13" xfId="11" applyNumberFormat="1" applyFont="1" applyFill="1" applyBorder="1" applyAlignment="1">
      <alignment horizontal="left" vertical="center"/>
    </xf>
    <xf numFmtId="170" fontId="32" fillId="0" borderId="50" xfId="4" applyNumberFormat="1" applyFont="1" applyBorder="1" applyAlignment="1">
      <alignment vertical="center"/>
    </xf>
    <xf numFmtId="169" fontId="31" fillId="6" borderId="8" xfId="11" applyNumberFormat="1" applyFont="1" applyFill="1" applyBorder="1" applyAlignment="1">
      <alignment vertical="center"/>
    </xf>
    <xf numFmtId="169" fontId="31" fillId="6" borderId="1" xfId="11" applyNumberFormat="1" applyFont="1" applyFill="1" applyBorder="1" applyAlignment="1">
      <alignment vertical="center"/>
    </xf>
    <xf numFmtId="169" fontId="31" fillId="6" borderId="15" xfId="11" applyNumberFormat="1" applyFont="1" applyFill="1" applyBorder="1" applyAlignment="1">
      <alignment horizontal="left" vertical="center"/>
    </xf>
    <xf numFmtId="169" fontId="31" fillId="6" borderId="2" xfId="11" applyNumberFormat="1" applyFont="1" applyFill="1" applyBorder="1" applyAlignment="1">
      <alignment horizontal="left" vertical="center"/>
    </xf>
    <xf numFmtId="169" fontId="31" fillId="6" borderId="3" xfId="11" applyNumberFormat="1" applyFont="1" applyFill="1" applyBorder="1" applyAlignment="1">
      <alignment vertical="center"/>
    </xf>
    <xf numFmtId="0" fontId="17" fillId="0" borderId="27" xfId="6" applyFont="1" applyBorder="1" applyAlignment="1" applyProtection="1">
      <alignment horizontal="left" wrapText="1"/>
      <protection hidden="1"/>
    </xf>
    <xf numFmtId="0" fontId="15" fillId="0" borderId="42" xfId="0" applyFont="1" applyBorder="1" applyAlignment="1" applyProtection="1">
      <alignment vertical="center" wrapText="1"/>
      <protection hidden="1"/>
    </xf>
    <xf numFmtId="1" fontId="16" fillId="0" borderId="42" xfId="0" applyNumberFormat="1" applyFont="1" applyBorder="1" applyAlignment="1" applyProtection="1">
      <alignment horizontal="right" vertical="center"/>
      <protection locked="0" hidden="1"/>
    </xf>
    <xf numFmtId="2" fontId="17" fillId="0" borderId="42" xfId="0" applyNumberFormat="1" applyFont="1" applyBorder="1" applyAlignment="1" applyProtection="1">
      <alignment horizontal="right" vertical="center"/>
      <protection hidden="1"/>
    </xf>
    <xf numFmtId="0" fontId="28" fillId="0" borderId="42" xfId="0" applyFont="1" applyBorder="1" applyAlignment="1" applyProtection="1">
      <alignment vertical="center" wrapText="1"/>
      <protection hidden="1"/>
    </xf>
    <xf numFmtId="0" fontId="15" fillId="0" borderId="42" xfId="0" applyFont="1" applyBorder="1" applyAlignment="1" applyProtection="1">
      <alignment horizontal="center" vertical="center"/>
      <protection hidden="1"/>
    </xf>
    <xf numFmtId="43" fontId="17" fillId="0" borderId="42" xfId="17" applyFont="1" applyFill="1" applyBorder="1" applyProtection="1">
      <protection hidden="1"/>
    </xf>
    <xf numFmtId="0" fontId="18" fillId="0" borderId="28" xfId="0" applyFont="1" applyBorder="1" applyProtection="1">
      <protection hidden="1"/>
    </xf>
    <xf numFmtId="0" fontId="17" fillId="0" borderId="37" xfId="0" applyFont="1" applyBorder="1" applyProtection="1">
      <protection hidden="1"/>
    </xf>
    <xf numFmtId="0" fontId="18" fillId="0" borderId="36" xfId="0" applyFont="1" applyBorder="1" applyProtection="1">
      <protection hidden="1"/>
    </xf>
    <xf numFmtId="0" fontId="17" fillId="0" borderId="36" xfId="0" applyFont="1" applyBorder="1" applyProtection="1">
      <protection hidden="1"/>
    </xf>
    <xf numFmtId="0" fontId="18" fillId="0" borderId="38" xfId="0" applyFont="1" applyBorder="1" applyProtection="1">
      <protection hidden="1"/>
    </xf>
    <xf numFmtId="0" fontId="17" fillId="0" borderId="38" xfId="0" applyFont="1" applyBorder="1" applyProtection="1">
      <protection hidden="1"/>
    </xf>
    <xf numFmtId="0" fontId="27" fillId="0" borderId="36" xfId="0" applyFont="1" applyBorder="1" applyProtection="1">
      <protection hidden="1"/>
    </xf>
    <xf numFmtId="0" fontId="27" fillId="0" borderId="28" xfId="0" applyFont="1" applyBorder="1" applyProtection="1">
      <protection hidden="1"/>
    </xf>
    <xf numFmtId="0" fontId="39" fillId="0" borderId="38" xfId="0" applyFont="1" applyBorder="1" applyAlignment="1" applyProtection="1">
      <alignment vertical="center" wrapText="1"/>
      <protection hidden="1"/>
    </xf>
    <xf numFmtId="0" fontId="17" fillId="7" borderId="42" xfId="0" applyFont="1" applyFill="1" applyBorder="1" applyAlignment="1" applyProtection="1">
      <alignment vertical="center" wrapText="1"/>
      <protection hidden="1"/>
    </xf>
    <xf numFmtId="0" fontId="17" fillId="0" borderId="42" xfId="0" applyFont="1" applyBorder="1" applyAlignment="1" applyProtection="1">
      <alignment vertical="center" wrapText="1"/>
      <protection hidden="1"/>
    </xf>
    <xf numFmtId="1" fontId="17" fillId="0" borderId="42" xfId="0" applyNumberFormat="1" applyFont="1" applyBorder="1" applyAlignment="1" applyProtection="1">
      <alignment horizontal="right" vertical="center"/>
      <protection locked="0" hidden="1"/>
    </xf>
    <xf numFmtId="0" fontId="39" fillId="0" borderId="42" xfId="0" applyFont="1" applyBorder="1" applyAlignment="1" applyProtection="1">
      <alignment vertical="center" wrapText="1"/>
      <protection hidden="1"/>
    </xf>
    <xf numFmtId="0" fontId="17" fillId="0" borderId="42" xfId="0" applyFont="1" applyBorder="1" applyAlignment="1" applyProtection="1">
      <alignment horizontal="center" vertical="center"/>
      <protection hidden="1"/>
    </xf>
    <xf numFmtId="3" fontId="17" fillId="0" borderId="38" xfId="0" applyNumberFormat="1" applyFont="1" applyBorder="1" applyAlignment="1" applyProtection="1">
      <alignment horizontal="center"/>
      <protection locked="0" hidden="1"/>
    </xf>
    <xf numFmtId="169" fontId="35" fillId="0" borderId="0" xfId="4" applyNumberFormat="1" applyFont="1"/>
    <xf numFmtId="0" fontId="32" fillId="0" borderId="44" xfId="4" applyFont="1" applyBorder="1" applyAlignment="1">
      <alignment horizontal="left" vertical="center"/>
    </xf>
    <xf numFmtId="0" fontId="31" fillId="0" borderId="0" xfId="4" applyFont="1" applyAlignment="1">
      <alignment horizontal="center" wrapText="1"/>
    </xf>
    <xf numFmtId="169" fontId="32" fillId="0" borderId="0" xfId="11" applyNumberFormat="1" applyFont="1" applyAlignment="1">
      <alignment horizontal="center"/>
    </xf>
    <xf numFmtId="170" fontId="32" fillId="0" borderId="51" xfId="4" applyNumberFormat="1" applyFont="1" applyBorder="1" applyAlignment="1">
      <alignment vertical="center"/>
    </xf>
    <xf numFmtId="169" fontId="31" fillId="8" borderId="15" xfId="11" applyNumberFormat="1" applyFont="1" applyFill="1" applyBorder="1" applyAlignment="1">
      <alignment horizontal="left" vertical="center"/>
    </xf>
    <xf numFmtId="169" fontId="31" fillId="8" borderId="13" xfId="11" applyNumberFormat="1" applyFont="1" applyFill="1" applyBorder="1" applyAlignment="1">
      <alignment horizontal="left" vertical="center"/>
    </xf>
    <xf numFmtId="169" fontId="31" fillId="8" borderId="2" xfId="11" applyNumberFormat="1" applyFont="1" applyFill="1" applyBorder="1" applyAlignment="1">
      <alignment horizontal="left" vertical="center"/>
    </xf>
    <xf numFmtId="169" fontId="31" fillId="4" borderId="15" xfId="11" applyNumberFormat="1" applyFont="1" applyFill="1" applyBorder="1" applyAlignment="1">
      <alignment horizontal="left" vertical="center"/>
    </xf>
    <xf numFmtId="169" fontId="31" fillId="4" borderId="13" xfId="11" applyNumberFormat="1" applyFont="1" applyFill="1" applyBorder="1" applyAlignment="1">
      <alignment horizontal="left" vertical="center"/>
    </xf>
    <xf numFmtId="169" fontId="31" fillId="4" borderId="2" xfId="11" applyNumberFormat="1" applyFont="1" applyFill="1" applyBorder="1" applyAlignment="1">
      <alignment horizontal="left" vertical="center"/>
    </xf>
    <xf numFmtId="169" fontId="31" fillId="9" borderId="15" xfId="11" applyNumberFormat="1" applyFont="1" applyFill="1" applyBorder="1" applyAlignment="1">
      <alignment horizontal="left" vertical="center"/>
    </xf>
    <xf numFmtId="169" fontId="31" fillId="9" borderId="13" xfId="11" applyNumberFormat="1" applyFont="1" applyFill="1" applyBorder="1" applyAlignment="1">
      <alignment horizontal="left" vertical="center"/>
    </xf>
    <xf numFmtId="169" fontId="31" fillId="9" borderId="2" xfId="11" applyNumberFormat="1" applyFont="1" applyFill="1" applyBorder="1" applyAlignment="1">
      <alignment horizontal="left" vertical="center"/>
    </xf>
    <xf numFmtId="169" fontId="35" fillId="6" borderId="3" xfId="11" applyNumberFormat="1" applyFont="1" applyFill="1" applyBorder="1" applyAlignment="1">
      <alignment horizontal="left" vertical="center"/>
    </xf>
    <xf numFmtId="169" fontId="3" fillId="6" borderId="13" xfId="11" applyNumberFormat="1" applyFont="1" applyFill="1" applyBorder="1" applyAlignment="1">
      <alignment horizontal="center" vertical="center" wrapText="1"/>
    </xf>
    <xf numFmtId="169" fontId="3" fillId="4" borderId="13" xfId="11" applyNumberFormat="1" applyFont="1" applyFill="1" applyBorder="1" applyAlignment="1">
      <alignment horizontal="center" vertical="center" wrapText="1"/>
    </xf>
    <xf numFmtId="169" fontId="3" fillId="8" borderId="13" xfId="11" applyNumberFormat="1" applyFont="1" applyFill="1" applyBorder="1" applyAlignment="1">
      <alignment horizontal="center" vertical="center" wrapText="1"/>
    </xf>
    <xf numFmtId="169" fontId="3" fillId="9" borderId="13" xfId="11" applyNumberFormat="1" applyFont="1" applyFill="1" applyBorder="1" applyAlignment="1">
      <alignment horizontal="center" vertical="center" wrapText="1"/>
    </xf>
    <xf numFmtId="170" fontId="3" fillId="0" borderId="44" xfId="4" applyNumberFormat="1" applyBorder="1" applyAlignment="1">
      <alignment vertical="center"/>
    </xf>
    <xf numFmtId="170" fontId="32" fillId="0" borderId="44" xfId="4" applyNumberFormat="1" applyFont="1" applyBorder="1" applyAlignment="1">
      <alignment vertical="center"/>
    </xf>
    <xf numFmtId="170" fontId="32" fillId="0" borderId="52" xfId="4" applyNumberFormat="1" applyFont="1" applyBorder="1" applyAlignment="1">
      <alignment vertical="center"/>
    </xf>
    <xf numFmtId="170" fontId="32" fillId="0" borderId="49" xfId="4" applyNumberFormat="1" applyFont="1" applyBorder="1" applyAlignment="1">
      <alignment vertical="center"/>
    </xf>
    <xf numFmtId="0" fontId="37" fillId="0" borderId="0" xfId="4" applyFont="1" applyAlignment="1">
      <alignment horizontal="center"/>
    </xf>
    <xf numFmtId="169" fontId="37" fillId="0" borderId="0" xfId="4" applyNumberFormat="1" applyFont="1" applyAlignment="1">
      <alignment horizontal="center"/>
    </xf>
    <xf numFmtId="169" fontId="36" fillId="0" borderId="0" xfId="11" applyNumberFormat="1" applyFont="1" applyFill="1"/>
    <xf numFmtId="169" fontId="36" fillId="0" borderId="0" xfId="11" applyNumberFormat="1" applyFont="1" applyFill="1" applyAlignment="1">
      <alignment horizontal="right"/>
    </xf>
    <xf numFmtId="169" fontId="31" fillId="6" borderId="0" xfId="11" applyNumberFormat="1" applyFont="1" applyFill="1" applyBorder="1" applyAlignment="1">
      <alignment horizontal="center" vertical="center"/>
    </xf>
    <xf numFmtId="6" fontId="3" fillId="0" borderId="42" xfId="4" applyNumberFormat="1" applyBorder="1"/>
    <xf numFmtId="6" fontId="3" fillId="0" borderId="53" xfId="4" applyNumberFormat="1" applyBorder="1"/>
    <xf numFmtId="6" fontId="3" fillId="0" borderId="16" xfId="4" applyNumberFormat="1" applyBorder="1"/>
    <xf numFmtId="169" fontId="3" fillId="10" borderId="13" xfId="11" applyNumberFormat="1" applyFont="1" applyFill="1" applyBorder="1" applyAlignment="1">
      <alignment horizontal="center" vertical="center" wrapText="1"/>
    </xf>
    <xf numFmtId="169" fontId="31" fillId="10" borderId="15" xfId="11" applyNumberFormat="1" applyFont="1" applyFill="1" applyBorder="1" applyAlignment="1">
      <alignment horizontal="left" vertical="center"/>
    </xf>
    <xf numFmtId="169" fontId="31" fillId="10" borderId="13" xfId="11" applyNumberFormat="1" applyFont="1" applyFill="1" applyBorder="1" applyAlignment="1">
      <alignment horizontal="left" vertical="center"/>
    </xf>
    <xf numFmtId="169" fontId="31" fillId="10" borderId="2" xfId="11" applyNumberFormat="1" applyFont="1" applyFill="1" applyBorder="1" applyAlignment="1">
      <alignment horizontal="left" vertical="center"/>
    </xf>
    <xf numFmtId="169" fontId="40" fillId="0" borderId="0" xfId="11" applyNumberFormat="1" applyFont="1" applyAlignment="1">
      <alignment wrapText="1"/>
    </xf>
    <xf numFmtId="42" fontId="32" fillId="0" borderId="48" xfId="4" applyNumberFormat="1" applyFont="1" applyBorder="1" applyAlignment="1">
      <alignment vertical="center"/>
    </xf>
    <xf numFmtId="44" fontId="11" fillId="0" borderId="0" xfId="18" applyFont="1" applyBorder="1" applyAlignment="1" applyProtection="1">
      <alignment horizontal="center"/>
      <protection locked="0" hidden="1"/>
    </xf>
    <xf numFmtId="0" fontId="18" fillId="0" borderId="54" xfId="0" applyFont="1" applyBorder="1" applyAlignment="1">
      <alignment horizontal="center" vertical="center"/>
    </xf>
    <xf numFmtId="0" fontId="18" fillId="0" borderId="56" xfId="0" applyFont="1" applyBorder="1" applyAlignment="1">
      <alignment horizontal="center" vertical="center"/>
    </xf>
    <xf numFmtId="0" fontId="18" fillId="0" borderId="56" xfId="0" applyFont="1" applyBorder="1" applyAlignment="1">
      <alignment horizontal="center" vertical="center" wrapText="1"/>
    </xf>
    <xf numFmtId="0" fontId="18" fillId="0" borderId="55" xfId="0" applyFont="1" applyBorder="1" applyAlignment="1">
      <alignment horizontal="center" vertical="center"/>
    </xf>
    <xf numFmtId="0" fontId="3" fillId="0" borderId="58" xfId="0" applyFont="1" applyBorder="1" applyAlignment="1">
      <alignment horizontal="center" vertical="center"/>
    </xf>
    <xf numFmtId="164" fontId="3" fillId="0" borderId="58" xfId="0" applyNumberFormat="1" applyFont="1" applyBorder="1" applyAlignment="1">
      <alignment horizontal="center" vertical="center"/>
    </xf>
    <xf numFmtId="0" fontId="3" fillId="0" borderId="57" xfId="0" applyFont="1" applyBorder="1" applyAlignment="1">
      <alignment horizontal="left" vertical="center"/>
    </xf>
    <xf numFmtId="0" fontId="3" fillId="0" borderId="58" xfId="0" applyFont="1" applyBorder="1" applyAlignment="1">
      <alignment horizontal="left" vertical="center"/>
    </xf>
    <xf numFmtId="164" fontId="3" fillId="0" borderId="59" xfId="0" applyNumberFormat="1" applyFont="1" applyBorder="1" applyAlignment="1">
      <alignment horizontal="left" vertical="center"/>
    </xf>
    <xf numFmtId="164" fontId="20" fillId="5" borderId="64" xfId="0" applyNumberFormat="1" applyFont="1" applyFill="1" applyBorder="1" applyAlignment="1" applyProtection="1">
      <alignment horizontal="left" vertical="center"/>
      <protection hidden="1"/>
    </xf>
    <xf numFmtId="164" fontId="43" fillId="5" borderId="65" xfId="0" applyNumberFormat="1" applyFont="1" applyFill="1" applyBorder="1" applyAlignment="1">
      <alignment horizontal="left" vertical="center"/>
    </xf>
    <xf numFmtId="164" fontId="43" fillId="5" borderId="66" xfId="0" applyNumberFormat="1" applyFont="1" applyFill="1" applyBorder="1" applyAlignment="1">
      <alignment horizontal="left" vertical="center"/>
    </xf>
    <xf numFmtId="0" fontId="3" fillId="0" borderId="57" xfId="0" applyFont="1" applyBorder="1" applyAlignment="1">
      <alignment horizontal="right" vertical="center"/>
    </xf>
    <xf numFmtId="0" fontId="3" fillId="0" borderId="58" xfId="0" applyFont="1" applyBorder="1" applyAlignment="1">
      <alignment horizontal="right" vertical="center"/>
    </xf>
    <xf numFmtId="0" fontId="15" fillId="5" borderId="60" xfId="0" applyFont="1" applyFill="1" applyBorder="1" applyAlignment="1">
      <alignment horizontal="right" vertical="center"/>
    </xf>
    <xf numFmtId="0" fontId="15" fillId="5" borderId="62" xfId="0" applyFont="1" applyFill="1" applyBorder="1" applyAlignment="1">
      <alignment horizontal="right" vertical="center"/>
    </xf>
    <xf numFmtId="0" fontId="35" fillId="0" borderId="58" xfId="0" applyFont="1" applyBorder="1" applyAlignment="1">
      <alignment horizontal="left" vertical="center"/>
    </xf>
    <xf numFmtId="0" fontId="45" fillId="0" borderId="58" xfId="0" applyFont="1" applyBorder="1" applyAlignment="1">
      <alignment horizontal="right" vertical="center"/>
    </xf>
    <xf numFmtId="0" fontId="35" fillId="0" borderId="57" xfId="0" applyFont="1" applyBorder="1" applyAlignment="1">
      <alignment horizontal="right" vertical="center"/>
    </xf>
    <xf numFmtId="0" fontId="45" fillId="0" borderId="58" xfId="0" applyFont="1" applyBorder="1" applyAlignment="1">
      <alignment horizontal="left" vertical="center"/>
    </xf>
    <xf numFmtId="0" fontId="45" fillId="0" borderId="58" xfId="0" applyFont="1" applyBorder="1" applyAlignment="1">
      <alignment horizontal="left" vertical="center" wrapText="1"/>
    </xf>
    <xf numFmtId="0" fontId="46" fillId="0" borderId="58" xfId="0" applyFont="1" applyBorder="1" applyAlignment="1">
      <alignment horizontal="left" vertical="center" wrapText="1"/>
    </xf>
    <xf numFmtId="0" fontId="3" fillId="0" borderId="67" xfId="0" applyFont="1" applyBorder="1" applyAlignment="1">
      <alignment horizontal="right" vertical="center"/>
    </xf>
    <xf numFmtId="0" fontId="3" fillId="0" borderId="0" xfId="0" applyFont="1" applyBorder="1" applyAlignment="1">
      <alignment horizontal="right" vertical="center"/>
    </xf>
    <xf numFmtId="0" fontId="3" fillId="0" borderId="68" xfId="0" applyFont="1" applyBorder="1" applyAlignment="1">
      <alignment horizontal="left" vertical="center"/>
    </xf>
    <xf numFmtId="0" fontId="34" fillId="0" borderId="58" xfId="0" applyFont="1" applyBorder="1" applyAlignment="1">
      <alignment horizontal="left" vertical="center"/>
    </xf>
    <xf numFmtId="0" fontId="34" fillId="0" borderId="57" xfId="0" applyFont="1" applyBorder="1" applyAlignment="1">
      <alignment horizontal="right" vertical="center"/>
    </xf>
    <xf numFmtId="0" fontId="3" fillId="0" borderId="58" xfId="0" applyFont="1" applyBorder="1" applyAlignment="1">
      <alignment horizontal="left" vertical="center" wrapText="1"/>
    </xf>
    <xf numFmtId="0" fontId="45" fillId="0" borderId="58" xfId="0" applyFont="1" applyBorder="1" applyAlignment="1">
      <alignment horizontal="right" vertical="center" wrapText="1"/>
    </xf>
    <xf numFmtId="0" fontId="46" fillId="0" borderId="58" xfId="0" applyFont="1" applyBorder="1" applyAlignment="1">
      <alignment horizontal="left" vertical="center"/>
    </xf>
    <xf numFmtId="0" fontId="47" fillId="0" borderId="58" xfId="0" applyFont="1" applyBorder="1" applyAlignment="1">
      <alignment horizontal="left" vertical="center"/>
    </xf>
    <xf numFmtId="0" fontId="47" fillId="0" borderId="58" xfId="0" applyFont="1" applyBorder="1" applyAlignment="1">
      <alignment horizontal="left" vertical="center" wrapText="1"/>
    </xf>
    <xf numFmtId="0" fontId="47" fillId="0" borderId="58" xfId="0" applyFont="1" applyBorder="1" applyAlignment="1">
      <alignment horizontal="left" vertical="top"/>
    </xf>
    <xf numFmtId="169" fontId="31" fillId="0" borderId="0" xfId="11" applyNumberFormat="1" applyFont="1" applyFill="1" applyBorder="1" applyAlignment="1">
      <alignment horizontal="center" wrapText="1"/>
    </xf>
    <xf numFmtId="0" fontId="31" fillId="0" borderId="0" xfId="4" applyFont="1" applyAlignment="1">
      <alignment horizontal="center"/>
    </xf>
    <xf numFmtId="0" fontId="31" fillId="0" borderId="0" xfId="4" applyFont="1" applyAlignment="1">
      <alignment horizontal="center" wrapText="1"/>
    </xf>
    <xf numFmtId="169" fontId="31" fillId="0" borderId="0" xfId="11" applyNumberFormat="1" applyFont="1" applyAlignment="1">
      <alignment horizontal="center"/>
    </xf>
    <xf numFmtId="169" fontId="32" fillId="0" borderId="0" xfId="11" applyNumberFormat="1" applyFont="1" applyAlignment="1">
      <alignment horizontal="center"/>
    </xf>
    <xf numFmtId="0" fontId="23" fillId="0" borderId="24" xfId="6" applyFont="1" applyBorder="1" applyAlignment="1" applyProtection="1">
      <alignment horizontal="right" indent="2"/>
      <protection hidden="1"/>
    </xf>
    <xf numFmtId="0" fontId="23" fillId="0" borderId="25" xfId="6" applyFont="1" applyBorder="1" applyAlignment="1" applyProtection="1">
      <alignment horizontal="right" indent="2"/>
      <protection hidden="1"/>
    </xf>
    <xf numFmtId="0" fontId="23" fillId="0" borderId="40" xfId="6" applyFont="1" applyBorder="1" applyAlignment="1" applyProtection="1">
      <alignment horizontal="right" indent="2"/>
      <protection hidden="1"/>
    </xf>
    <xf numFmtId="0" fontId="23" fillId="0" borderId="26" xfId="6" applyFont="1" applyBorder="1" applyAlignment="1" applyProtection="1">
      <alignment horizontal="right" indent="2"/>
      <protection hidden="1"/>
    </xf>
    <xf numFmtId="0" fontId="15" fillId="4" borderId="33" xfId="0" applyFont="1" applyFill="1" applyBorder="1" applyAlignment="1" applyProtection="1">
      <alignment horizontal="right"/>
      <protection hidden="1"/>
    </xf>
    <xf numFmtId="0" fontId="15" fillId="4" borderId="34" xfId="0" applyFont="1" applyFill="1" applyBorder="1" applyAlignment="1" applyProtection="1">
      <alignment horizontal="right"/>
      <protection hidden="1"/>
    </xf>
    <xf numFmtId="0" fontId="15" fillId="4" borderId="40" xfId="0" applyFont="1" applyFill="1" applyBorder="1" applyAlignment="1" applyProtection="1">
      <alignment horizontal="right"/>
      <protection hidden="1"/>
    </xf>
    <xf numFmtId="0" fontId="15" fillId="4" borderId="35" xfId="0" applyFont="1" applyFill="1" applyBorder="1" applyAlignment="1" applyProtection="1">
      <alignment horizontal="right"/>
      <protection hidden="1"/>
    </xf>
    <xf numFmtId="0" fontId="13" fillId="6" borderId="3" xfId="0" applyFont="1" applyFill="1" applyBorder="1" applyAlignment="1" applyProtection="1">
      <alignment horizontal="center" vertical="center" wrapText="1"/>
      <protection hidden="1"/>
    </xf>
    <xf numFmtId="0" fontId="13" fillId="6" borderId="11" xfId="0" applyFont="1" applyFill="1" applyBorder="1" applyAlignment="1" applyProtection="1">
      <alignment horizontal="center" vertical="center" wrapText="1"/>
      <protection hidden="1"/>
    </xf>
    <xf numFmtId="0" fontId="13" fillId="6" borderId="12" xfId="0" applyFont="1" applyFill="1" applyBorder="1" applyAlignment="1" applyProtection="1">
      <alignment horizontal="center" vertical="center" wrapText="1"/>
      <protection hidden="1"/>
    </xf>
    <xf numFmtId="0" fontId="15" fillId="4" borderId="39" xfId="0" applyFont="1" applyFill="1" applyBorder="1" applyAlignment="1" applyProtection="1">
      <alignment horizontal="right"/>
      <protection hidden="1"/>
    </xf>
    <xf numFmtId="0" fontId="15" fillId="4" borderId="41" xfId="0" applyFont="1" applyFill="1" applyBorder="1" applyAlignment="1" applyProtection="1">
      <alignment horizontal="right"/>
      <protection hidden="1"/>
    </xf>
    <xf numFmtId="0" fontId="30" fillId="2" borderId="1" xfId="0" applyFont="1" applyFill="1" applyBorder="1" applyAlignment="1" applyProtection="1">
      <alignment horizontal="left" vertical="center" wrapText="1"/>
      <protection hidden="1"/>
    </xf>
    <xf numFmtId="0" fontId="30" fillId="2" borderId="4" xfId="0" applyFont="1" applyFill="1" applyBorder="1" applyAlignment="1" applyProtection="1">
      <alignment horizontal="left" vertical="center" wrapText="1"/>
      <protection hidden="1"/>
    </xf>
    <xf numFmtId="0" fontId="30" fillId="2" borderId="5" xfId="0" applyFont="1" applyFill="1" applyBorder="1" applyAlignment="1" applyProtection="1">
      <alignment horizontal="left" vertical="center" wrapText="1"/>
      <protection hidden="1"/>
    </xf>
    <xf numFmtId="0" fontId="29" fillId="6" borderId="3" xfId="0" applyFont="1" applyFill="1" applyBorder="1" applyAlignment="1" applyProtection="1">
      <alignment horizontal="center" vertical="center" wrapText="1"/>
      <protection hidden="1"/>
    </xf>
    <xf numFmtId="0" fontId="29" fillId="6" borderId="11" xfId="0" applyFont="1" applyFill="1" applyBorder="1" applyAlignment="1" applyProtection="1">
      <alignment horizontal="center" vertical="center" wrapText="1"/>
      <protection hidden="1"/>
    </xf>
    <xf numFmtId="0" fontId="29" fillId="6" borderId="12" xfId="0" applyFont="1" applyFill="1" applyBorder="1" applyAlignment="1" applyProtection="1">
      <alignment horizontal="center" vertical="center" wrapText="1"/>
      <protection hidden="1"/>
    </xf>
    <xf numFmtId="0" fontId="3" fillId="0" borderId="69" xfId="0" applyFont="1" applyBorder="1" applyAlignment="1">
      <alignment horizontal="center" vertical="center"/>
    </xf>
    <xf numFmtId="0" fontId="3" fillId="0" borderId="70" xfId="0" applyFont="1" applyBorder="1" applyAlignment="1">
      <alignment horizontal="center" vertical="center"/>
    </xf>
    <xf numFmtId="0" fontId="18" fillId="5" borderId="61" xfId="0" applyFont="1" applyFill="1" applyBorder="1" applyAlignment="1">
      <alignment horizontal="right" vertical="center"/>
    </xf>
    <xf numFmtId="0" fontId="17" fillId="5" borderId="44" xfId="0" applyFont="1" applyFill="1" applyBorder="1" applyAlignment="1">
      <alignment horizontal="right" vertical="center"/>
    </xf>
    <xf numFmtId="0" fontId="17" fillId="5" borderId="40" xfId="0" applyFont="1" applyFill="1" applyBorder="1" applyAlignment="1">
      <alignment horizontal="right" vertical="center"/>
    </xf>
    <xf numFmtId="0" fontId="17" fillId="5" borderId="63" xfId="0" applyFont="1" applyFill="1" applyBorder="1" applyAlignment="1">
      <alignment horizontal="right" vertical="center"/>
    </xf>
    <xf numFmtId="0" fontId="44" fillId="6" borderId="3" xfId="0" applyFont="1" applyFill="1" applyBorder="1" applyAlignment="1" applyProtection="1">
      <alignment horizontal="center" vertical="center" wrapText="1"/>
      <protection hidden="1"/>
    </xf>
    <xf numFmtId="0" fontId="44" fillId="6" borderId="11" xfId="0" applyFont="1" applyFill="1" applyBorder="1" applyAlignment="1" applyProtection="1">
      <alignment horizontal="center" vertical="center" wrapText="1"/>
      <protection hidden="1"/>
    </xf>
    <xf numFmtId="0" fontId="44" fillId="6" borderId="12" xfId="0" applyFont="1" applyFill="1" applyBorder="1" applyAlignment="1" applyProtection="1">
      <alignment horizontal="center" vertical="center" wrapText="1"/>
      <protection hidden="1"/>
    </xf>
    <xf numFmtId="0" fontId="18" fillId="0" borderId="1"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center" vertical="center" wrapText="1"/>
      <protection hidden="1"/>
    </xf>
    <xf numFmtId="0" fontId="18" fillId="0" borderId="5" xfId="0" applyFont="1" applyFill="1" applyBorder="1" applyAlignment="1" applyProtection="1">
      <alignment horizontal="center" vertical="center" wrapText="1"/>
      <protection hidden="1"/>
    </xf>
    <xf numFmtId="0" fontId="18" fillId="0" borderId="8" xfId="0" applyFont="1" applyFill="1" applyBorder="1" applyAlignment="1" applyProtection="1">
      <alignment horizontal="center" vertical="center" wrapText="1"/>
      <protection hidden="1"/>
    </xf>
    <xf numFmtId="0" fontId="18" fillId="0" borderId="9" xfId="0" applyFont="1" applyFill="1" applyBorder="1" applyAlignment="1" applyProtection="1">
      <alignment horizontal="center" vertical="center" wrapText="1"/>
      <protection hidden="1"/>
    </xf>
    <xf numFmtId="0" fontId="18" fillId="0" borderId="10" xfId="0" applyFont="1" applyFill="1" applyBorder="1" applyAlignment="1" applyProtection="1">
      <alignment horizontal="center" vertical="center" wrapText="1"/>
      <protection hidden="1"/>
    </xf>
    <xf numFmtId="0" fontId="20" fillId="11" borderId="44" xfId="0" applyFont="1" applyFill="1" applyBorder="1" applyAlignment="1" applyProtection="1">
      <alignment horizontal="left" vertical="center" wrapText="1"/>
      <protection hidden="1"/>
    </xf>
    <xf numFmtId="0" fontId="20" fillId="11" borderId="40" xfId="0" applyFont="1" applyFill="1" applyBorder="1" applyAlignment="1" applyProtection="1">
      <alignment horizontal="left" vertical="center" wrapText="1"/>
      <protection hidden="1"/>
    </xf>
    <xf numFmtId="0" fontId="20" fillId="11" borderId="45" xfId="0" applyFont="1" applyFill="1" applyBorder="1" applyAlignment="1" applyProtection="1">
      <alignment horizontal="left" vertical="center" wrapText="1"/>
      <protection hidden="1"/>
    </xf>
    <xf numFmtId="0" fontId="18" fillId="0" borderId="29" xfId="6" applyFont="1" applyBorder="1" applyAlignment="1" applyProtection="1">
      <alignment horizontal="right" indent="2"/>
      <protection hidden="1"/>
    </xf>
    <xf numFmtId="0" fontId="18" fillId="0" borderId="30" xfId="6" applyFont="1" applyBorder="1" applyAlignment="1" applyProtection="1">
      <alignment horizontal="right" indent="2"/>
      <protection hidden="1"/>
    </xf>
    <xf numFmtId="0" fontId="18" fillId="0" borderId="40" xfId="6" applyFont="1" applyBorder="1" applyAlignment="1" applyProtection="1">
      <alignment horizontal="right" indent="2"/>
      <protection hidden="1"/>
    </xf>
    <xf numFmtId="0" fontId="18" fillId="0" borderId="31" xfId="6" applyFont="1" applyBorder="1" applyAlignment="1" applyProtection="1">
      <alignment horizontal="right" indent="2"/>
      <protection hidden="1"/>
    </xf>
    <xf numFmtId="0" fontId="17" fillId="4" borderId="24" xfId="0" applyFont="1" applyFill="1" applyBorder="1" applyAlignment="1" applyProtection="1">
      <alignment horizontal="right"/>
      <protection hidden="1"/>
    </xf>
    <xf numFmtId="0" fontId="17" fillId="4" borderId="25" xfId="0" applyFont="1" applyFill="1" applyBorder="1" applyAlignment="1" applyProtection="1">
      <alignment horizontal="right"/>
      <protection hidden="1"/>
    </xf>
    <xf numFmtId="0" fontId="17" fillId="4" borderId="40" xfId="0" applyFont="1" applyFill="1" applyBorder="1" applyAlignment="1" applyProtection="1">
      <alignment horizontal="right"/>
      <protection hidden="1"/>
    </xf>
    <xf numFmtId="0" fontId="17" fillId="4" borderId="26" xfId="0" applyFont="1" applyFill="1" applyBorder="1" applyAlignment="1" applyProtection="1">
      <alignment horizontal="right"/>
      <protection hidden="1"/>
    </xf>
    <xf numFmtId="0" fontId="18" fillId="0" borderId="24" xfId="6" applyFont="1" applyBorder="1" applyAlignment="1" applyProtection="1">
      <alignment horizontal="right" indent="2"/>
      <protection hidden="1"/>
    </xf>
    <xf numFmtId="0" fontId="18" fillId="0" borderId="25" xfId="6" applyFont="1" applyBorder="1" applyAlignment="1" applyProtection="1">
      <alignment horizontal="right" indent="2"/>
      <protection hidden="1"/>
    </xf>
    <xf numFmtId="0" fontId="18" fillId="0" borderId="26" xfId="6" applyFont="1" applyBorder="1" applyAlignment="1" applyProtection="1">
      <alignment horizontal="right" indent="2"/>
      <protection hidden="1"/>
    </xf>
    <xf numFmtId="0" fontId="18" fillId="0" borderId="39" xfId="6" applyFont="1" applyBorder="1" applyAlignment="1" applyProtection="1">
      <alignment horizontal="right" indent="2"/>
      <protection hidden="1"/>
    </xf>
    <xf numFmtId="0" fontId="18" fillId="0" borderId="41" xfId="6" applyFont="1" applyBorder="1" applyAlignment="1" applyProtection="1">
      <alignment horizontal="right" indent="2"/>
      <protection hidden="1"/>
    </xf>
    <xf numFmtId="0" fontId="29" fillId="0" borderId="29" xfId="0" applyFont="1" applyBorder="1" applyAlignment="1" applyProtection="1">
      <alignment horizontal="center" vertical="center" wrapText="1"/>
      <protection hidden="1"/>
    </xf>
    <xf numFmtId="0" fontId="29" fillId="0" borderId="30" xfId="0" applyFont="1" applyBorder="1" applyAlignment="1" applyProtection="1">
      <alignment horizontal="center" vertical="center" wrapText="1"/>
      <protection hidden="1"/>
    </xf>
    <xf numFmtId="0" fontId="29" fillId="0" borderId="40" xfId="0" applyFont="1" applyBorder="1" applyAlignment="1" applyProtection="1">
      <alignment horizontal="center" vertical="center" wrapText="1"/>
      <protection hidden="1"/>
    </xf>
    <xf numFmtId="0" fontId="29" fillId="0" borderId="31" xfId="0" applyFont="1" applyBorder="1" applyAlignment="1" applyProtection="1">
      <alignment horizontal="center" vertical="center" wrapText="1"/>
      <protection hidden="1"/>
    </xf>
    <xf numFmtId="0" fontId="18" fillId="0" borderId="24" xfId="6" applyFont="1" applyBorder="1" applyAlignment="1" applyProtection="1">
      <alignment horizontal="right" vertical="center"/>
      <protection hidden="1"/>
    </xf>
    <xf numFmtId="0" fontId="18" fillId="0" borderId="25" xfId="6" applyFont="1" applyBorder="1" applyAlignment="1" applyProtection="1">
      <alignment horizontal="right" vertical="center"/>
      <protection hidden="1"/>
    </xf>
    <xf numFmtId="0" fontId="18" fillId="0" borderId="40" xfId="6" applyFont="1" applyBorder="1" applyAlignment="1" applyProtection="1">
      <alignment horizontal="right" vertical="center"/>
      <protection hidden="1"/>
    </xf>
    <xf numFmtId="0" fontId="18" fillId="0" borderId="26" xfId="6" applyFont="1" applyBorder="1" applyAlignment="1" applyProtection="1">
      <alignment horizontal="right" vertical="center"/>
      <protection hidden="1"/>
    </xf>
  </cellXfs>
  <cellStyles count="19">
    <cellStyle name="Milliers" xfId="17" builtinId="3"/>
    <cellStyle name="Milliers 2" xfId="11" xr:uid="{F1004291-C997-4C42-AA63-B182AA8733DC}"/>
    <cellStyle name="Monétaire" xfId="18" builtinId="4"/>
    <cellStyle name="Monétaire 2" xfId="1" xr:uid="{00000000-0005-0000-0000-000001000000}"/>
    <cellStyle name="Monétaire 3" xfId="8" xr:uid="{519BFD2A-059D-A441-A3BC-5165D339B6FB}"/>
    <cellStyle name="Monétaire 3 2" xfId="15" xr:uid="{EE51746B-6ED5-4097-AC4D-BF99630C7BB5}"/>
    <cellStyle name="Normal" xfId="0" builtinId="0"/>
    <cellStyle name="Normal 2" xfId="2" xr:uid="{00000000-0005-0000-0000-000003000000}"/>
    <cellStyle name="Normal 2 2" xfId="4" xr:uid="{1C3744B8-0EBD-A34D-9593-F8978C387392}"/>
    <cellStyle name="Normal 3" xfId="6" xr:uid="{8BC24F68-80C8-3D4A-9067-EA0F7AD876C1}"/>
    <cellStyle name="Normal 3 2 2" xfId="12" xr:uid="{21333EF4-7CD8-4945-AE0A-74B2AE0003F4}"/>
    <cellStyle name="Normal 4" xfId="7" xr:uid="{114DDCAC-78D0-5C44-9890-2DD9E39FA009}"/>
    <cellStyle name="Normal 4 2" xfId="14" xr:uid="{19FFF32C-3717-4DF1-B6C3-F268FB59B971}"/>
    <cellStyle name="Normal 5" xfId="10" xr:uid="{DE350D4A-1F24-6448-9848-70762CEB1864}"/>
    <cellStyle name="Normal 83" xfId="13" xr:uid="{F21C8BAE-4ADA-4095-A3BF-9B5D5CB6E3E4}"/>
    <cellStyle name="Pourcentage" xfId="3" builtinId="5"/>
    <cellStyle name="Pourcentage 2" xfId="9" xr:uid="{CF44E20F-BF3A-DA43-9CC4-B3AC6CC65E7F}"/>
    <cellStyle name="Pourcentage 2 2" xfId="5" xr:uid="{5E288DB2-B05C-2047-A404-D041909F8C1E}"/>
    <cellStyle name="Pourcentage 2 3" xfId="16" xr:uid="{EBB4D5B3-93DB-4560-9D8F-54D9FA12ACA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58C"/>
      <color rgb="FF33CDCC"/>
      <color rgb="FFCCFFCC"/>
      <color rgb="FFFFC001"/>
      <color rgb="FFFFFF99"/>
      <color rgb="FFFFF2CC"/>
      <color rgb="FF0000CC"/>
      <color rgb="FFFFE699"/>
      <color rgb="FF00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alcChain" Target="calcChain.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2875643</xdr:colOff>
      <xdr:row>212</xdr:row>
      <xdr:rowOff>172358</xdr:rowOff>
    </xdr:from>
    <xdr:to>
      <xdr:col>3</xdr:col>
      <xdr:colOff>3903073</xdr:colOff>
      <xdr:row>216</xdr:row>
      <xdr:rowOff>36467</xdr:rowOff>
    </xdr:to>
    <xdr:pic>
      <xdr:nvPicPr>
        <xdr:cNvPr id="2" name="Image 1">
          <a:extLst>
            <a:ext uri="{FF2B5EF4-FFF2-40B4-BE49-F238E27FC236}">
              <a16:creationId xmlns:a16="http://schemas.microsoft.com/office/drawing/2014/main" id="{A62603B1-E0D3-4906-A689-940B002ED2D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228" t="14151" r="12018" b="46011"/>
        <a:stretch>
          <a:fillRect/>
        </a:stretch>
      </xdr:blipFill>
      <xdr:spPr bwMode="auto">
        <a:xfrm>
          <a:off x="5237843" y="138942083"/>
          <a:ext cx="1019810" cy="52133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3284769</xdr:colOff>
      <xdr:row>447</xdr:row>
      <xdr:rowOff>19063</xdr:rowOff>
    </xdr:from>
    <xdr:to>
      <xdr:col>1</xdr:col>
      <xdr:colOff>4321724</xdr:colOff>
      <xdr:row>450</xdr:row>
      <xdr:rowOff>56973</xdr:rowOff>
    </xdr:to>
    <xdr:pic>
      <xdr:nvPicPr>
        <xdr:cNvPr id="2" name="Image 1">
          <a:extLst>
            <a:ext uri="{FF2B5EF4-FFF2-40B4-BE49-F238E27FC236}">
              <a16:creationId xmlns:a16="http://schemas.microsoft.com/office/drawing/2014/main" id="{5801E52C-F3C6-459D-A392-66CE7847E09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228" t="14151" r="12018" b="46011"/>
        <a:stretch>
          <a:fillRect/>
        </a:stretch>
      </xdr:blipFill>
      <xdr:spPr bwMode="auto">
        <a:xfrm>
          <a:off x="5716445" y="29725857"/>
          <a:ext cx="1029335" cy="538367"/>
        </a:xfrm>
        <a:prstGeom prst="rect">
          <a:avLst/>
        </a:prstGeom>
        <a:noFill/>
      </xdr:spPr>
    </xdr:pic>
    <xdr:clientData/>
  </xdr:twoCellAnchor>
  <xdr:twoCellAnchor editAs="oneCell">
    <xdr:from>
      <xdr:col>1</xdr:col>
      <xdr:colOff>2219325</xdr:colOff>
      <xdr:row>447</xdr:row>
      <xdr:rowOff>85725</xdr:rowOff>
    </xdr:from>
    <xdr:to>
      <xdr:col>1</xdr:col>
      <xdr:colOff>3162300</xdr:colOff>
      <xdr:row>449</xdr:row>
      <xdr:rowOff>148590</xdr:rowOff>
    </xdr:to>
    <xdr:pic>
      <xdr:nvPicPr>
        <xdr:cNvPr id="3" name="Image 2">
          <a:extLst>
            <a:ext uri="{FF2B5EF4-FFF2-40B4-BE49-F238E27FC236}">
              <a16:creationId xmlns:a16="http://schemas.microsoft.com/office/drawing/2014/main" id="{3F01EFDB-ADF0-CAAD-C339-6240CC741AA1}"/>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3289" t="57633" r="12141" b="11772"/>
        <a:stretch/>
      </xdr:blipFill>
      <xdr:spPr bwMode="auto">
        <a:xfrm>
          <a:off x="3276600" y="24945975"/>
          <a:ext cx="942975" cy="38671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2875643</xdr:colOff>
      <xdr:row>100</xdr:row>
      <xdr:rowOff>172358</xdr:rowOff>
    </xdr:from>
    <xdr:to>
      <xdr:col>3</xdr:col>
      <xdr:colOff>3903073</xdr:colOff>
      <xdr:row>104</xdr:row>
      <xdr:rowOff>36468</xdr:rowOff>
    </xdr:to>
    <xdr:pic>
      <xdr:nvPicPr>
        <xdr:cNvPr id="2" name="Image 1">
          <a:extLst>
            <a:ext uri="{FF2B5EF4-FFF2-40B4-BE49-F238E27FC236}">
              <a16:creationId xmlns:a16="http://schemas.microsoft.com/office/drawing/2014/main" id="{967B4A36-8A8A-4D68-B8CB-90B04FC815C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228" t="14151" r="12018" b="46011"/>
        <a:stretch>
          <a:fillRect/>
        </a:stretch>
      </xdr:blipFill>
      <xdr:spPr bwMode="auto">
        <a:xfrm>
          <a:off x="5308328" y="135547373"/>
          <a:ext cx="1023620" cy="55371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2875643</xdr:colOff>
      <xdr:row>88</xdr:row>
      <xdr:rowOff>172358</xdr:rowOff>
    </xdr:from>
    <xdr:to>
      <xdr:col>3</xdr:col>
      <xdr:colOff>3903073</xdr:colOff>
      <xdr:row>92</xdr:row>
      <xdr:rowOff>36467</xdr:rowOff>
    </xdr:to>
    <xdr:pic>
      <xdr:nvPicPr>
        <xdr:cNvPr id="2" name="Image 1">
          <a:extLst>
            <a:ext uri="{FF2B5EF4-FFF2-40B4-BE49-F238E27FC236}">
              <a16:creationId xmlns:a16="http://schemas.microsoft.com/office/drawing/2014/main" id="{6C2561FF-CA82-4A36-8FEE-BB0E4EE2F8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228" t="14151" r="12018" b="46011"/>
        <a:stretch>
          <a:fillRect/>
        </a:stretch>
      </xdr:blipFill>
      <xdr:spPr bwMode="auto">
        <a:xfrm>
          <a:off x="5308328" y="135547373"/>
          <a:ext cx="1027430" cy="55371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2713270</xdr:colOff>
      <xdr:row>32</xdr:row>
      <xdr:rowOff>144230</xdr:rowOff>
    </xdr:from>
    <xdr:to>
      <xdr:col>3</xdr:col>
      <xdr:colOff>3734985</xdr:colOff>
      <xdr:row>36</xdr:row>
      <xdr:rowOff>12149</xdr:rowOff>
    </xdr:to>
    <xdr:pic>
      <xdr:nvPicPr>
        <xdr:cNvPr id="2" name="Image 1">
          <a:extLst>
            <a:ext uri="{FF2B5EF4-FFF2-40B4-BE49-F238E27FC236}">
              <a16:creationId xmlns:a16="http://schemas.microsoft.com/office/drawing/2014/main" id="{926AD499-066C-40F1-8FC5-CF66A89C51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228" t="14151" r="12018" b="46011"/>
        <a:stretch>
          <a:fillRect/>
        </a:stretch>
      </xdr:blipFill>
      <xdr:spPr bwMode="auto">
        <a:xfrm>
          <a:off x="5144946" y="8851201"/>
          <a:ext cx="1021715" cy="532652"/>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400%20Phase%20&#233;tudes\400.02%20AVP%20b\05%20Travaux%20pr&#233;paratoires\DCE%20R&#233;f&#233;rence\Liste_Livrables_lot%20T2_V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vadellach\AppData\Local\Microsoft\Windows\Temporary%20Internet%20Files\Content.Outlook\Y22PGYP8\PN1527_PN1206-2_05_ACT_ADM_002039_01_A%20(2).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Sntp0325\travail@bep\BPI-AFFAIRES\CIH\MOE\N124309%20-%20CHU%20AMIENS\01%20-%20N%20(Affaire%20notifi&#233;e)\01%20-%20Dossier%20affaire%20(Management)\01%20-%20Organisation\05%20-%20Gestion%20documentaire\02%20-%20APS\Liste%20Thales_APS%20A1_septembre_20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BPI-AFFAIRES\CIH\MOE\N124309%20-%20CHU%20AMIENS\01%20-%20N%20(Affaire%20notifi&#233;e)\01%20-%20Dossier%20affaire%20(Management)\01%20-%20Organisation\05%20-%20Gestion%20documentaire\02%20-%20APS\Liste%20Thales_APS%20A1_septembre_20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montgermont\AppData\Local\Microsoft\Windows\Temporary%20Internet%20Files\Content.Outlook\UY4HPCFH\PN1528_PN1206-2_05_ACT_EST_001933_03_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Vwpfrcezfic13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jmlebois\Local%20Settings\Temporary%20Internet%20Files\OLK157\Cas%20particuliers\OA0427-PIPOP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gdelplace\Bureau\LGV%20SEA%2027%20mars\M&#233;tr&#233;s%20et%20plans%20types\Cas%20particuliers\OA0225-PI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UDEC.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arnaud\sea%20-%20plateforme%20d'&#233;change\Mes%20documents\Violaine%20divers\SEA\OAC\m&#233;tr&#233;s%20Gilles\1P_CB_OAC_TEC_521_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Sntp0325\travail@bep\ELLIPSE\Utilitaires\B-arme\excel\utilitair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jmlebois\Local%20Settings\Temporary%20Internet%20Files\OLK157\Cas%20particuliers\OA0037-PRN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Q66" t="str">
            <v>02 - LIGNES</v>
          </cell>
          <cell r="AR66" t="str">
            <v>ROUG</v>
          </cell>
        </row>
        <row r="67">
          <cell r="AJ67" t="str">
            <v>A. AMIRKHANYAN</v>
          </cell>
          <cell r="AQ67" t="str">
            <v>03 - TRONÇONS</v>
          </cell>
          <cell r="AR67" t="str">
            <v>ORAN</v>
          </cell>
        </row>
        <row r="68">
          <cell r="AJ68" t="str">
            <v>A. DATCHANAMOURTY</v>
          </cell>
          <cell r="AQ68" t="str">
            <v>10 - GARES</v>
          </cell>
          <cell r="AR68" t="str">
            <v>T2</v>
          </cell>
        </row>
        <row r="69">
          <cell r="AJ69" t="str">
            <v>A. GAUDIN</v>
          </cell>
          <cell r="AQ69" t="str">
            <v>20 - OUVRAGES FONCTIONNELS</v>
          </cell>
          <cell r="AR69" t="str">
            <v>18ARC</v>
          </cell>
        </row>
        <row r="70">
          <cell r="AJ70" t="str">
            <v>A. JABER</v>
          </cell>
          <cell r="AQ70" t="str">
            <v>30 - INTERGARES</v>
          </cell>
          <cell r="AR70" t="str">
            <v>09BVC</v>
          </cell>
        </row>
        <row r="71">
          <cell r="AJ71" t="str">
            <v>A. MARTIN</v>
          </cell>
          <cell r="AQ71" t="str">
            <v>40 - OUVRAGES ANNEXES</v>
          </cell>
          <cell r="AR71" t="str">
            <v>10CHC</v>
          </cell>
        </row>
        <row r="72">
          <cell r="AJ72" t="str">
            <v>A. PUCELLE</v>
          </cell>
          <cell r="AR72" t="str">
            <v>12CLE</v>
          </cell>
        </row>
        <row r="73">
          <cell r="AJ73" t="str">
            <v>A. RAUTUREAU</v>
          </cell>
          <cell r="AR73" t="str">
            <v>13VDM</v>
          </cell>
        </row>
        <row r="74">
          <cell r="AJ74" t="str">
            <v>A. SOMON</v>
          </cell>
          <cell r="AR74" t="str">
            <v>14ARD</v>
          </cell>
        </row>
        <row r="75">
          <cell r="AJ75" t="str">
            <v>AL. NOUBISSIE</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REG"/>
      <sheetName val="Listes"/>
      <sheetName val="PN1527_PN1206-2_05_ACT_ADM_0020"/>
    </sheetNames>
    <sheetDataSet>
      <sheetData sheetId="0"/>
      <sheetData sheetId="1"/>
      <sheetData sheetId="2"/>
      <sheetData sheetId="3"/>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es"/>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Approbation"/>
      <sheetName val="APS"/>
      <sheetName val="Formules"/>
    </sheetNames>
    <sheetDataSet>
      <sheetData sheetId="0"/>
      <sheetData sheetId="1"/>
      <sheetData sheetId="2"/>
      <sheetData sheetId="3">
        <row r="4">
          <cell r="B4" t="str">
            <v>XX</v>
          </cell>
          <cell r="D4" t="str">
            <v>00</v>
          </cell>
        </row>
        <row r="5">
          <cell r="B5" t="str">
            <v>S2</v>
          </cell>
          <cell r="C5" t="str">
            <v>NIVEAU -2</v>
          </cell>
          <cell r="D5" t="str">
            <v>06</v>
          </cell>
          <cell r="E5" t="str">
            <v>+53.05 NGF</v>
          </cell>
        </row>
        <row r="6">
          <cell r="B6" t="str">
            <v>SB</v>
          </cell>
          <cell r="C6" t="str">
            <v>NIVEAU -1 bas</v>
          </cell>
          <cell r="D6" t="str">
            <v>07</v>
          </cell>
          <cell r="E6" t="str">
            <v>+54.75 / +56.05 NGF</v>
          </cell>
        </row>
        <row r="7">
          <cell r="B7" t="str">
            <v>SH</v>
          </cell>
          <cell r="C7" t="str">
            <v>NIVEAU -1 haut</v>
          </cell>
          <cell r="D7" t="str">
            <v>08</v>
          </cell>
          <cell r="E7" t="str">
            <v>+57.45 / +58.75 NGF</v>
          </cell>
        </row>
        <row r="8">
          <cell r="B8" t="str">
            <v>RJ</v>
          </cell>
          <cell r="C8" t="str">
            <v>REZ DE JARDIN</v>
          </cell>
          <cell r="D8" t="str">
            <v>09</v>
          </cell>
          <cell r="E8" t="str">
            <v>+60.15 NGF</v>
          </cell>
        </row>
        <row r="9">
          <cell r="B9" t="str">
            <v>RC</v>
          </cell>
          <cell r="C9" t="str">
            <v>REZ DE CHAUSSEE</v>
          </cell>
          <cell r="D9">
            <v>10</v>
          </cell>
          <cell r="E9" t="str">
            <v>+64.15 NGF</v>
          </cell>
        </row>
        <row r="10">
          <cell r="B10" t="str">
            <v>N1</v>
          </cell>
          <cell r="C10" t="str">
            <v>NIVEAU +1</v>
          </cell>
          <cell r="D10">
            <v>11</v>
          </cell>
          <cell r="E10" t="str">
            <v>+67.80 NGF</v>
          </cell>
        </row>
        <row r="11">
          <cell r="B11" t="str">
            <v>N2</v>
          </cell>
          <cell r="C11" t="str">
            <v>NIVEAU +2</v>
          </cell>
          <cell r="D11">
            <v>12</v>
          </cell>
          <cell r="E11" t="str">
            <v>+72.00 NGF</v>
          </cell>
        </row>
        <row r="12">
          <cell r="B12" t="str">
            <v>N3</v>
          </cell>
          <cell r="C12" t="str">
            <v>NIVEAU +3</v>
          </cell>
          <cell r="D12">
            <v>13</v>
          </cell>
          <cell r="E12" t="str">
            <v>+76.20 NGF</v>
          </cell>
        </row>
        <row r="13">
          <cell r="B13" t="str">
            <v>N4</v>
          </cell>
          <cell r="C13" t="str">
            <v>NIVEAU +4</v>
          </cell>
          <cell r="D13">
            <v>14</v>
          </cell>
          <cell r="E13" t="str">
            <v>+79.80 NGF</v>
          </cell>
        </row>
        <row r="14">
          <cell r="B14" t="str">
            <v>N5</v>
          </cell>
          <cell r="C14" t="str">
            <v>NIVEAU +5</v>
          </cell>
          <cell r="D14">
            <v>15</v>
          </cell>
          <cell r="E14" t="str">
            <v>+83.40 NGF</v>
          </cell>
        </row>
        <row r="15">
          <cell r="B15" t="str">
            <v>N6</v>
          </cell>
          <cell r="C15" t="str">
            <v>NIVEAU +6</v>
          </cell>
          <cell r="D15">
            <v>16</v>
          </cell>
          <cell r="E15" t="str">
            <v>+87.00 NGF</v>
          </cell>
        </row>
        <row r="16">
          <cell r="B16" t="str">
            <v>N7</v>
          </cell>
          <cell r="C16" t="str">
            <v>NIVEAU +7</v>
          </cell>
          <cell r="D16">
            <v>17</v>
          </cell>
          <cell r="E16" t="str">
            <v>+90.60 NGF</v>
          </cell>
        </row>
        <row r="17">
          <cell r="B17" t="str">
            <v>TO</v>
          </cell>
          <cell r="C17" t="str">
            <v>TOITURE</v>
          </cell>
          <cell r="D17">
            <v>20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Cartouche"/>
      <sheetName val="DE global"/>
      <sheetName val="Somme DE souterrains "/>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gistre_des_risques MAJ mai 20"/>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RE"/>
      <sheetName val="Kerozene"/>
    </sheetNames>
    <sheetDataSet>
      <sheetData sheetId="0" refreshError="1">
        <row r="5">
          <cell r="J5">
            <v>0.24</v>
          </cell>
        </row>
        <row r="6">
          <cell r="A6" t="str">
            <v>PRA</v>
          </cell>
        </row>
        <row r="34">
          <cell r="D34">
            <v>12.6</v>
          </cell>
        </row>
        <row r="35">
          <cell r="D35">
            <v>13.28</v>
          </cell>
        </row>
        <row r="36">
          <cell r="D36">
            <v>15.659999999999998</v>
          </cell>
        </row>
        <row r="52">
          <cell r="K52">
            <v>337.00916867418823</v>
          </cell>
        </row>
        <row r="53">
          <cell r="K53">
            <v>53921.466987870117</v>
          </cell>
        </row>
        <row r="54">
          <cell r="K54">
            <v>590.42422000470776</v>
          </cell>
        </row>
        <row r="55">
          <cell r="K55">
            <v>0</v>
          </cell>
        </row>
        <row r="56">
          <cell r="K56">
            <v>21.44226723525199</v>
          </cell>
        </row>
        <row r="57">
          <cell r="K57">
            <v>411.86795169351672</v>
          </cell>
        </row>
        <row r="58">
          <cell r="D58">
            <v>39.418356001093279</v>
          </cell>
          <cell r="E58">
            <v>30.104693508605092</v>
          </cell>
          <cell r="K58">
            <v>205.98637048946989</v>
          </cell>
        </row>
        <row r="59">
          <cell r="D59">
            <v>4336.0191601202605</v>
          </cell>
          <cell r="E59">
            <v>3311.5162859465599</v>
          </cell>
        </row>
        <row r="60">
          <cell r="D60">
            <v>40.849727219233387</v>
          </cell>
          <cell r="E60">
            <v>40.849727219233387</v>
          </cell>
        </row>
        <row r="61">
          <cell r="D61">
            <v>4493.4699941156723</v>
          </cell>
          <cell r="E61">
            <v>4493.4699941156723</v>
          </cell>
          <cell r="H61">
            <v>400.85088302281895</v>
          </cell>
        </row>
        <row r="62">
          <cell r="D62">
            <v>231.74219622903411</v>
          </cell>
          <cell r="E62">
            <v>180.70723063978969</v>
          </cell>
        </row>
        <row r="63">
          <cell r="H63">
            <v>298.66617670662629</v>
          </cell>
        </row>
        <row r="65">
          <cell r="H65">
            <v>68.544952637280943</v>
          </cell>
        </row>
        <row r="66">
          <cell r="H66">
            <v>16</v>
          </cell>
        </row>
        <row r="67">
          <cell r="D67">
            <v>228.02121634498599</v>
          </cell>
          <cell r="E67">
            <v>179.61630147083784</v>
          </cell>
        </row>
        <row r="68">
          <cell r="D68">
            <v>25.668049667689935</v>
          </cell>
          <cell r="E68">
            <v>25.668049667689935</v>
          </cell>
        </row>
        <row r="69">
          <cell r="H69">
            <v>35.151257762708177</v>
          </cell>
        </row>
        <row r="70">
          <cell r="D70">
            <v>67.085051895606895</v>
          </cell>
          <cell r="E70">
            <v>67.085051895606895</v>
          </cell>
        </row>
        <row r="71">
          <cell r="D71">
            <v>196.79717345837298</v>
          </cell>
          <cell r="E71">
            <v>150.29846983369353</v>
          </cell>
        </row>
        <row r="72">
          <cell r="D72">
            <v>53.119826645143533</v>
          </cell>
          <cell r="E72">
            <v>40.568817744147601</v>
          </cell>
        </row>
        <row r="73">
          <cell r="D73">
            <v>8</v>
          </cell>
          <cell r="E73">
            <v>6</v>
          </cell>
        </row>
        <row r="74">
          <cell r="D74">
            <v>18.129633667284484</v>
          </cell>
          <cell r="E74">
            <v>13.84601288196164</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RE"/>
      <sheetName val="Kerozene"/>
    </sheetNames>
    <sheetDataSet>
      <sheetData sheetId="0" refreshError="1">
        <row r="5">
          <cell r="J5">
            <v>0</v>
          </cell>
        </row>
        <row r="14">
          <cell r="K14">
            <v>140</v>
          </cell>
        </row>
        <row r="34">
          <cell r="D34">
            <v>15.200000000000001</v>
          </cell>
        </row>
        <row r="49">
          <cell r="K49">
            <v>1243.2149999999997</v>
          </cell>
        </row>
        <row r="50">
          <cell r="K50">
            <v>893.86799999999903</v>
          </cell>
        </row>
        <row r="51">
          <cell r="K51">
            <v>288</v>
          </cell>
        </row>
        <row r="52">
          <cell r="K52">
            <v>630</v>
          </cell>
        </row>
        <row r="53">
          <cell r="K53">
            <v>807.38999999999965</v>
          </cell>
        </row>
        <row r="54">
          <cell r="K54">
            <v>301.9499999999997</v>
          </cell>
        </row>
        <row r="58">
          <cell r="H58">
            <v>7893.27225</v>
          </cell>
        </row>
        <row r="60">
          <cell r="H60">
            <v>500.26600000000002</v>
          </cell>
        </row>
        <row r="61">
          <cell r="H61">
            <v>2162.8799999999974</v>
          </cell>
        </row>
        <row r="62">
          <cell r="H62">
            <v>358.66</v>
          </cell>
        </row>
        <row r="63">
          <cell r="H63">
            <v>20</v>
          </cell>
        </row>
        <row r="64">
          <cell r="H64">
            <v>342</v>
          </cell>
        </row>
        <row r="65">
          <cell r="H65">
            <v>30.400000000000002</v>
          </cell>
        </row>
        <row r="66">
          <cell r="H66">
            <v>45</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UZ0QC"/>
      <sheetName val="RUREQC"/>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ètres"/>
      <sheetName val="OA SEA"/>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teaux"/>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RE"/>
      <sheetName val="Kerozene"/>
    </sheetNames>
    <sheetDataSet>
      <sheetData sheetId="0">
        <row r="5">
          <cell r="I5">
            <v>52.15</v>
          </cell>
          <cell r="J5">
            <v>3</v>
          </cell>
        </row>
        <row r="58">
          <cell r="C58">
            <v>14.1</v>
          </cell>
        </row>
      </sheetData>
      <sheetData sheetId="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444E1-E2ED-4FCD-A10B-12E24E5CBBBF}">
  <sheetPr>
    <tabColor theme="8" tint="0.39997558519241921"/>
    <pageSetUpPr fitToPage="1"/>
  </sheetPr>
  <dimension ref="A1:K82"/>
  <sheetViews>
    <sheetView showZeros="0" view="pageBreakPreview" topLeftCell="A15" zoomScaleNormal="130" zoomScaleSheetLayoutView="100" workbookViewId="0">
      <selection activeCell="D11" sqref="D11:D37"/>
    </sheetView>
  </sheetViews>
  <sheetFormatPr baseColWidth="10" defaultColWidth="11.42578125" defaultRowHeight="15"/>
  <cols>
    <col min="1" max="1" width="3.42578125" style="173" customWidth="1"/>
    <col min="2" max="2" width="92.7109375" style="173" bestFit="1" customWidth="1"/>
    <col min="3" max="3" width="18.28515625" style="173" customWidth="1"/>
    <col min="4" max="4" width="11.28515625" style="173" customWidth="1"/>
    <col min="5" max="6" width="18.28515625" style="173" customWidth="1"/>
    <col min="7" max="7" width="18.28515625" style="173" hidden="1" customWidth="1"/>
    <col min="8" max="8" width="15.5703125" style="173" customWidth="1"/>
    <col min="9" max="9" width="11.42578125" style="173"/>
    <col min="10" max="10" width="12" style="173" bestFit="1" customWidth="1"/>
    <col min="11" max="16384" width="11.42578125" style="173"/>
  </cols>
  <sheetData>
    <row r="1" spans="2:8" s="155" customFormat="1">
      <c r="B1" s="280" t="s">
        <v>325</v>
      </c>
      <c r="C1" s="280"/>
      <c r="D1" s="153"/>
      <c r="E1" s="153"/>
      <c r="F1" s="153"/>
      <c r="G1" s="153"/>
      <c r="H1" s="154"/>
    </row>
    <row r="2" spans="2:8" s="155" customFormat="1" ht="13.7" customHeight="1">
      <c r="B2" s="281" t="s">
        <v>324</v>
      </c>
      <c r="C2" s="281"/>
      <c r="D2" s="210"/>
      <c r="E2" s="210"/>
      <c r="F2" s="210"/>
      <c r="G2" s="210"/>
      <c r="H2" s="156"/>
    </row>
    <row r="3" spans="2:8" s="155" customFormat="1">
      <c r="B3" s="153"/>
      <c r="C3" s="153"/>
      <c r="D3" s="153"/>
      <c r="E3" s="153"/>
      <c r="F3" s="153"/>
      <c r="G3" s="153"/>
      <c r="H3" s="157"/>
    </row>
    <row r="4" spans="2:8" s="155" customFormat="1">
      <c r="B4" s="282" t="s">
        <v>281</v>
      </c>
      <c r="C4" s="282"/>
      <c r="D4" s="158"/>
      <c r="E4" s="158"/>
      <c r="F4" s="158"/>
      <c r="G4" s="158"/>
      <c r="H4" s="157"/>
    </row>
    <row r="5" spans="2:8" s="155" customFormat="1">
      <c r="B5" s="158"/>
      <c r="C5" s="158"/>
      <c r="D5" s="158"/>
      <c r="E5" s="158"/>
      <c r="F5" s="158"/>
      <c r="G5" s="158"/>
      <c r="H5" s="157"/>
    </row>
    <row r="6" spans="2:8" s="155" customFormat="1">
      <c r="B6" s="153"/>
      <c r="C6" s="153"/>
      <c r="D6" s="153"/>
      <c r="E6" s="153"/>
      <c r="F6" s="153"/>
      <c r="G6" s="153"/>
      <c r="H6" s="157"/>
    </row>
    <row r="7" spans="2:8" s="160" customFormat="1" ht="14.25">
      <c r="B7" s="283" t="s">
        <v>346</v>
      </c>
      <c r="C7" s="283"/>
      <c r="D7" s="211"/>
      <c r="E7" s="211"/>
      <c r="F7" s="211"/>
      <c r="G7" s="211"/>
      <c r="H7" s="159"/>
    </row>
    <row r="8" spans="2:8" s="160" customFormat="1" ht="14.25">
      <c r="B8" s="283" t="s">
        <v>351</v>
      </c>
      <c r="C8" s="283"/>
      <c r="D8" s="211"/>
      <c r="E8" s="211"/>
      <c r="F8" s="211"/>
      <c r="G8" s="211"/>
      <c r="H8" s="159"/>
    </row>
    <row r="9" spans="2:8" s="160" customFormat="1" ht="11.25">
      <c r="B9" s="159"/>
      <c r="C9" s="159"/>
      <c r="D9" s="159"/>
      <c r="E9" s="159"/>
      <c r="F9" s="159"/>
      <c r="G9" s="159"/>
      <c r="H9" s="159"/>
    </row>
    <row r="10" spans="2:8" s="160" customFormat="1" ht="12" thickBot="1">
      <c r="B10" s="159"/>
      <c r="C10" s="159"/>
      <c r="D10" s="159"/>
      <c r="E10" s="159"/>
      <c r="F10" s="159"/>
      <c r="G10" s="159"/>
      <c r="H10" s="159"/>
    </row>
    <row r="11" spans="2:8" s="161" customFormat="1" ht="78" customHeight="1" thickBot="1">
      <c r="B11" s="222" t="s">
        <v>282</v>
      </c>
      <c r="C11" s="223" t="s">
        <v>350</v>
      </c>
      <c r="D11" s="279"/>
      <c r="E11" s="224" t="s">
        <v>347</v>
      </c>
      <c r="F11" s="225" t="s">
        <v>348</v>
      </c>
      <c r="G11" s="226" t="s">
        <v>349</v>
      </c>
      <c r="H11" s="239" t="s">
        <v>350</v>
      </c>
    </row>
    <row r="12" spans="2:8" s="155" customFormat="1" ht="9" customHeight="1">
      <c r="B12" s="162"/>
      <c r="C12" s="163"/>
      <c r="D12" s="279"/>
      <c r="E12" s="163"/>
      <c r="F12" s="163"/>
      <c r="G12" s="227"/>
      <c r="H12" s="238"/>
    </row>
    <row r="13" spans="2:8" s="155" customFormat="1">
      <c r="B13" s="165" t="s">
        <v>331</v>
      </c>
      <c r="C13" s="166">
        <f>'01a-01b'!I210</f>
        <v>0</v>
      </c>
      <c r="D13" s="279"/>
      <c r="E13" s="166">
        <f>'01a-01b'!J210</f>
        <v>0</v>
      </c>
      <c r="F13" s="166">
        <f>'01a-01b'!K210</f>
        <v>0</v>
      </c>
      <c r="G13" s="228">
        <f>'01a-01b'!L210</f>
        <v>0</v>
      </c>
      <c r="H13" s="236"/>
    </row>
    <row r="14" spans="2:8" s="155" customFormat="1" ht="13.15" customHeight="1">
      <c r="B14" s="209" t="s">
        <v>332</v>
      </c>
      <c r="C14" s="166" t="e">
        <f>#REF!-(F14*(128.4/130.28))-(G14*(128.4/130.28))</f>
        <v>#REF!</v>
      </c>
      <c r="D14" s="279"/>
      <c r="E14" s="244" t="e">
        <f>((130.28/128.4)*C14)</f>
        <v>#REF!</v>
      </c>
      <c r="F14" s="212">
        <f>ROUND(((394240/593)*41.84),0)</f>
        <v>27816</v>
      </c>
      <c r="G14" s="228"/>
      <c r="H14" s="236" t="e">
        <f>C14+E14+F14+G14</f>
        <v>#REF!</v>
      </c>
    </row>
    <row r="15" spans="2:8" s="155" customFormat="1" ht="13.15" customHeight="1">
      <c r="B15" s="209" t="s">
        <v>333</v>
      </c>
      <c r="C15" s="166" t="e">
        <f>#REF!-(F15*(128.4/130.28))-(G15*(128.4/130.28))</f>
        <v>#REF!</v>
      </c>
      <c r="D15" s="279"/>
      <c r="E15" s="244" t="e">
        <f>((130.28/128.4)*C15)</f>
        <v>#REF!</v>
      </c>
      <c r="F15" s="212">
        <f>ROUND(((180320/593)*41.84),0)</f>
        <v>12723</v>
      </c>
      <c r="G15" s="229"/>
      <c r="H15" s="236" t="e">
        <f>C15+E15+F15+G15</f>
        <v>#REF!</v>
      </c>
    </row>
    <row r="16" spans="2:8" s="155" customFormat="1" ht="13.9" customHeight="1">
      <c r="B16" s="165"/>
      <c r="C16" s="166"/>
      <c r="D16" s="279"/>
      <c r="E16" s="166"/>
      <c r="F16" s="166"/>
      <c r="G16" s="228"/>
      <c r="H16" s="236"/>
    </row>
    <row r="17" spans="2:8" s="155" customFormat="1">
      <c r="B17" s="165" t="s">
        <v>334</v>
      </c>
      <c r="C17" s="166"/>
      <c r="D17" s="279"/>
      <c r="E17" s="166"/>
      <c r="F17" s="166"/>
      <c r="G17" s="228"/>
      <c r="H17" s="236"/>
    </row>
    <row r="18" spans="2:8" s="155" customFormat="1" ht="13.15" customHeight="1">
      <c r="B18" s="209" t="s">
        <v>328</v>
      </c>
      <c r="C18" s="166" t="e">
        <f>#REF!-(F18*(128.4/130.28))-(G18*(128.4/130.28))</f>
        <v>#REF!</v>
      </c>
      <c r="D18" s="279"/>
      <c r="E18" s="244" t="e">
        <f>((130.28/128.4)*C18)</f>
        <v>#REF!</v>
      </c>
      <c r="F18" s="244">
        <f>ROUND(((45*95)+(45*100)+(7*70)+(70*12)+(4*65)+(4*140))*1.07,0)</f>
        <v>11690</v>
      </c>
      <c r="G18" s="228"/>
      <c r="H18" s="236" t="e">
        <f t="shared" ref="H18:H20" si="0">C18+E18+F18+G18</f>
        <v>#REF!</v>
      </c>
    </row>
    <row r="19" spans="2:8" s="155" customFormat="1" ht="13.15" customHeight="1">
      <c r="B19" s="209" t="s">
        <v>329</v>
      </c>
      <c r="C19" s="166" t="e">
        <f>#REF!-(F19*(128.4/130.28))-(G19*(128.4/130.28))</f>
        <v>#REF!</v>
      </c>
      <c r="D19" s="279"/>
      <c r="E19" s="244" t="e">
        <f>((130.28/128.4)*C19)</f>
        <v>#REF!</v>
      </c>
      <c r="F19" s="244">
        <f>ROUND((19.77*135*1.07),0)</f>
        <v>2856</v>
      </c>
      <c r="G19" s="228"/>
      <c r="H19" s="236" t="e">
        <f t="shared" si="0"/>
        <v>#REF!</v>
      </c>
    </row>
    <row r="20" spans="2:8" s="155" customFormat="1" ht="13.15" customHeight="1">
      <c r="B20" s="209" t="s">
        <v>330</v>
      </c>
      <c r="C20" s="166" t="e">
        <f>#REF!-(F20*(128.4/130.28))-(G20*(128.4/130.28))</f>
        <v>#REF!</v>
      </c>
      <c r="D20" s="279"/>
      <c r="E20" s="244" t="e">
        <f>((130.28/128.4)*C20)</f>
        <v>#REF!</v>
      </c>
      <c r="F20" s="244" t="e">
        <f>ROUND(((#REF!+#REF!)*1.07),0)</f>
        <v>#REF!</v>
      </c>
      <c r="G20" s="228"/>
      <c r="H20" s="236" t="e">
        <f t="shared" si="0"/>
        <v>#REF!</v>
      </c>
    </row>
    <row r="21" spans="2:8" s="155" customFormat="1" ht="13.15" customHeight="1">
      <c r="B21" s="165"/>
      <c r="C21" s="166"/>
      <c r="D21" s="279"/>
      <c r="E21" s="166"/>
      <c r="F21" s="166"/>
      <c r="G21" s="228"/>
      <c r="H21" s="236"/>
    </row>
    <row r="22" spans="2:8" s="155" customFormat="1" ht="13.15" customHeight="1">
      <c r="B22" s="165" t="s">
        <v>335</v>
      </c>
      <c r="C22" s="166"/>
      <c r="D22" s="279"/>
      <c r="E22" s="166"/>
      <c r="F22" s="166"/>
      <c r="G22" s="228"/>
      <c r="H22" s="236"/>
    </row>
    <row r="23" spans="2:8" s="155" customFormat="1" ht="13.15" customHeight="1">
      <c r="B23" s="209" t="s">
        <v>336</v>
      </c>
      <c r="C23" s="166" t="e">
        <f>#REF!-(F23*(128.4/130.28))-(G23*(128.4/130.28))</f>
        <v>#REF!</v>
      </c>
      <c r="D23" s="279"/>
      <c r="E23" s="244" t="e">
        <f>((130.28/128.4)*C23)</f>
        <v>#REF!</v>
      </c>
      <c r="F23" s="244" t="e">
        <f>ROUND((((41.85*47)+(#REF!))*1.07),0)</f>
        <v>#REF!</v>
      </c>
      <c r="G23" s="228"/>
      <c r="H23" s="236" t="e">
        <f>C23+E23+F23+G23</f>
        <v>#REF!</v>
      </c>
    </row>
    <row r="24" spans="2:8" s="155" customFormat="1" ht="13.15" customHeight="1">
      <c r="B24" s="209" t="s">
        <v>337</v>
      </c>
      <c r="C24" s="166" t="e">
        <f>#REF!-(F24*(128.4/130.28))-(G24*(128.4/130.28))</f>
        <v>#REF!</v>
      </c>
      <c r="D24" s="279"/>
      <c r="E24" s="244" t="e">
        <f>((130.28/128.4)*C24)</f>
        <v>#REF!</v>
      </c>
      <c r="F24" s="166"/>
      <c r="G24" s="228"/>
      <c r="H24" s="236" t="e">
        <f>C24+E24+F24+G24</f>
        <v>#REF!</v>
      </c>
    </row>
    <row r="25" spans="2:8" s="155" customFormat="1" ht="13.15" customHeight="1">
      <c r="B25" s="209" t="s">
        <v>338</v>
      </c>
      <c r="C25" s="166" t="e">
        <f>#REF!-(F25*(128.4/130.28))-(G25*(128.4/130.28))</f>
        <v>#REF!</v>
      </c>
      <c r="D25" s="279"/>
      <c r="E25" s="244" t="e">
        <f>((130.28/128.4)*C25)</f>
        <v>#REF!</v>
      </c>
      <c r="F25" s="244">
        <f>ROUND((70*41.84*1.07),0)</f>
        <v>3134</v>
      </c>
      <c r="G25" s="228"/>
      <c r="H25" s="236" t="e">
        <f>C25+E25+F25+G25</f>
        <v>#REF!</v>
      </c>
    </row>
    <row r="26" spans="2:8" s="155" customFormat="1" ht="13.15" customHeight="1">
      <c r="B26" s="209" t="s">
        <v>339</v>
      </c>
      <c r="C26" s="166" t="e">
        <f>#REF!-(F26*(128.4/130.28))-(G26*(128.4/130.28))</f>
        <v>#REF!</v>
      </c>
      <c r="D26" s="279"/>
      <c r="E26" s="244" t="e">
        <f>((130.28/128.4)*C26)</f>
        <v>#REF!</v>
      </c>
      <c r="F26" s="166"/>
      <c r="G26" s="228"/>
      <c r="H26" s="236" t="e">
        <f>C26+E26+F26+G26</f>
        <v>#REF!</v>
      </c>
    </row>
    <row r="27" spans="2:8" s="155" customFormat="1" ht="13.15" customHeight="1">
      <c r="B27" s="165"/>
      <c r="C27" s="166"/>
      <c r="D27" s="279"/>
      <c r="E27" s="166"/>
      <c r="F27" s="166"/>
      <c r="G27" s="228"/>
      <c r="H27" s="236"/>
    </row>
    <row r="28" spans="2:8" s="155" customFormat="1" ht="13.15" customHeight="1">
      <c r="B28" s="165" t="s">
        <v>340</v>
      </c>
      <c r="C28" s="166" t="e">
        <f>#REF!-(F28*(128.4/130.28))-(G28*(128.4/130.28))</f>
        <v>#REF!</v>
      </c>
      <c r="D28" s="279"/>
      <c r="E28" s="244" t="e">
        <f>((130.28/128.4)*C28)</f>
        <v>#REF!</v>
      </c>
      <c r="F28" s="244">
        <f>ROUND((313600/593)*41.84,0)</f>
        <v>22127</v>
      </c>
      <c r="G28" s="228"/>
      <c r="H28" s="236" t="e">
        <f>C28+E28+F28+G28</f>
        <v>#REF!</v>
      </c>
    </row>
    <row r="29" spans="2:8" s="155" customFormat="1" ht="13.15" customHeight="1">
      <c r="B29" s="165"/>
      <c r="C29" s="166"/>
      <c r="D29" s="279"/>
      <c r="E29" s="166"/>
      <c r="F29" s="166"/>
      <c r="G29" s="228"/>
      <c r="H29" s="236"/>
    </row>
    <row r="30" spans="2:8" s="155" customFormat="1" ht="13.15" customHeight="1">
      <c r="B30" s="165" t="s">
        <v>341</v>
      </c>
      <c r="C30" s="166" t="e">
        <f>#REF!-(F30*(128.4/130.28))-(G30*(128.4/130.28))</f>
        <v>#REF!</v>
      </c>
      <c r="D30" s="279"/>
      <c r="E30" s="244" t="e">
        <f>((130.28/128.4)*C30)</f>
        <v>#REF!</v>
      </c>
      <c r="F30" s="244">
        <f>ROUND((168000/593)*41.84,0)</f>
        <v>11853</v>
      </c>
      <c r="G30" s="228"/>
      <c r="H30" s="236" t="e">
        <f>C30+E30+F30+G30</f>
        <v>#REF!</v>
      </c>
    </row>
    <row r="31" spans="2:8" s="155" customFormat="1" ht="13.15" customHeight="1">
      <c r="B31" s="165"/>
      <c r="C31" s="166"/>
      <c r="D31" s="279"/>
      <c r="E31" s="166"/>
      <c r="F31" s="166"/>
      <c r="G31" s="228"/>
      <c r="H31" s="236"/>
    </row>
    <row r="32" spans="2:8" s="155" customFormat="1" ht="13.15" customHeight="1">
      <c r="B32" s="165" t="s">
        <v>342</v>
      </c>
      <c r="C32" s="166" t="e">
        <f>#REF!</f>
        <v>#REF!</v>
      </c>
      <c r="D32" s="279"/>
      <c r="E32" s="244" t="e">
        <f>((130.28/128.4)*C32)</f>
        <v>#REF!</v>
      </c>
      <c r="F32" s="166"/>
      <c r="G32" s="228"/>
      <c r="H32" s="236" t="e">
        <f>C32+E32+F32+G32</f>
        <v>#REF!</v>
      </c>
    </row>
    <row r="33" spans="2:11" s="155" customFormat="1" ht="13.15" customHeight="1">
      <c r="B33" s="165"/>
      <c r="C33" s="166"/>
      <c r="D33" s="279"/>
      <c r="E33" s="166"/>
      <c r="F33" s="166"/>
      <c r="G33" s="228"/>
      <c r="H33" s="236"/>
    </row>
    <row r="34" spans="2:11" s="155" customFormat="1" ht="8.25" customHeight="1" thickBot="1">
      <c r="B34" s="167"/>
      <c r="C34" s="180"/>
      <c r="D34" s="279"/>
      <c r="E34" s="180"/>
      <c r="F34" s="180"/>
      <c r="G34" s="230"/>
      <c r="H34" s="237"/>
    </row>
    <row r="35" spans="2:11" s="168" customFormat="1" ht="16.5" customHeight="1" thickBot="1">
      <c r="B35" s="181" t="s">
        <v>283</v>
      </c>
      <c r="C35" s="183" t="e">
        <f>SUM(C12:C34)</f>
        <v>#REF!</v>
      </c>
      <c r="D35" s="279"/>
      <c r="E35" s="216" t="e">
        <f>SUM(E12:E34)</f>
        <v>#REF!</v>
      </c>
      <c r="F35" s="213" t="e">
        <f>SUM(F12:F34)</f>
        <v>#REF!</v>
      </c>
      <c r="G35" s="219">
        <f>SUM(G12:G34)</f>
        <v>0</v>
      </c>
      <c r="H35" s="240" t="e">
        <f>SUM(H12:H34)</f>
        <v>#REF!</v>
      </c>
      <c r="J35" s="208"/>
    </row>
    <row r="36" spans="2:11" s="168" customFormat="1" ht="16.5" customHeight="1" thickBot="1">
      <c r="B36" s="185" t="s">
        <v>284</v>
      </c>
      <c r="C36" s="179" t="e">
        <f>0.2*C35</f>
        <v>#REF!</v>
      </c>
      <c r="D36" s="279"/>
      <c r="E36" s="217" t="e">
        <f>0.2*E35</f>
        <v>#REF!</v>
      </c>
      <c r="F36" s="214" t="e">
        <f>0.2*F35</f>
        <v>#REF!</v>
      </c>
      <c r="G36" s="220">
        <f>0.2*G35</f>
        <v>0</v>
      </c>
      <c r="H36" s="241" t="e">
        <f>0.2*H35</f>
        <v>#REF!</v>
      </c>
      <c r="J36" s="208"/>
      <c r="K36" s="208"/>
    </row>
    <row r="37" spans="2:11" s="168" customFormat="1" ht="16.5" customHeight="1" thickBot="1">
      <c r="B37" s="182" t="s">
        <v>285</v>
      </c>
      <c r="C37" s="184" t="e">
        <f>C36+C35</f>
        <v>#REF!</v>
      </c>
      <c r="D37" s="279"/>
      <c r="E37" s="218" t="e">
        <f>E36+E35</f>
        <v>#REF!</v>
      </c>
      <c r="F37" s="215" t="e">
        <f>F36+F35</f>
        <v>#REF!</v>
      </c>
      <c r="G37" s="221">
        <f>G36+G35</f>
        <v>0</v>
      </c>
      <c r="H37" s="242" t="e">
        <f>H36+H35</f>
        <v>#REF!</v>
      </c>
    </row>
    <row r="38" spans="2:11" s="155" customFormat="1" ht="6.75" customHeight="1">
      <c r="B38" s="169"/>
      <c r="C38" s="170"/>
      <c r="D38" s="170"/>
      <c r="E38" s="170"/>
      <c r="F38" s="170"/>
      <c r="G38" s="170"/>
      <c r="H38" s="164"/>
    </row>
    <row r="39" spans="2:11">
      <c r="B39" s="171"/>
      <c r="C39" s="172"/>
      <c r="D39" s="172"/>
      <c r="E39" s="172"/>
      <c r="F39" s="172"/>
      <c r="G39" s="172"/>
    </row>
    <row r="40" spans="2:11" ht="15" customHeight="1">
      <c r="B40" s="233"/>
      <c r="C40" s="235" t="s">
        <v>343</v>
      </c>
      <c r="D40" s="231"/>
      <c r="E40" s="231"/>
      <c r="F40" s="175"/>
      <c r="G40" s="175"/>
    </row>
    <row r="41" spans="2:11">
      <c r="B41" s="234" t="s">
        <v>344</v>
      </c>
      <c r="C41" s="235" t="e">
        <f>C35-1730000</f>
        <v>#REF!</v>
      </c>
      <c r="D41" s="232"/>
      <c r="E41" s="232"/>
    </row>
    <row r="42" spans="2:11">
      <c r="B42" s="171"/>
      <c r="C42" s="174"/>
      <c r="D42" s="174"/>
      <c r="E42" s="174"/>
      <c r="F42" s="174"/>
      <c r="G42" s="174"/>
    </row>
    <row r="43" spans="2:11" ht="42.75">
      <c r="B43" s="243" t="s">
        <v>345</v>
      </c>
      <c r="C43" s="174"/>
      <c r="D43" s="174"/>
      <c r="E43" s="174"/>
      <c r="F43" s="174"/>
      <c r="G43" s="174"/>
    </row>
    <row r="44" spans="2:11">
      <c r="C44" s="175"/>
      <c r="D44" s="175"/>
      <c r="E44" s="175"/>
      <c r="F44" s="175"/>
      <c r="G44" s="175"/>
    </row>
    <row r="45" spans="2:11">
      <c r="B45" s="176"/>
    </row>
    <row r="46" spans="2:11">
      <c r="B46" s="176"/>
      <c r="H46" s="175"/>
    </row>
    <row r="47" spans="2:11">
      <c r="B47" s="176"/>
    </row>
    <row r="48" spans="2:11">
      <c r="B48" s="176"/>
      <c r="H48" s="177"/>
    </row>
    <row r="49" spans="2:2">
      <c r="B49" s="176"/>
    </row>
    <row r="50" spans="2:2">
      <c r="B50" s="176"/>
    </row>
    <row r="82" spans="1:1">
      <c r="A82" s="178"/>
    </row>
  </sheetData>
  <mergeCells count="6">
    <mergeCell ref="D11:D37"/>
    <mergeCell ref="B1:C1"/>
    <mergeCell ref="B2:C2"/>
    <mergeCell ref="B4:C4"/>
    <mergeCell ref="B7:C7"/>
    <mergeCell ref="B8:C8"/>
  </mergeCells>
  <printOptions horizontalCentered="1"/>
  <pageMargins left="0.39370078740157483" right="0.39370078740157483" top="0.19685039370078741" bottom="0.19685039370078741" header="0.31496062992125984" footer="0.31496062992125984"/>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B5E22-30EE-40E6-B9DF-41688A167C95}">
  <sheetPr>
    <tabColor rgb="FFFF0000"/>
  </sheetPr>
  <dimension ref="A2:K224"/>
  <sheetViews>
    <sheetView view="pageBreakPreview" zoomScale="85" zoomScaleNormal="85" zoomScaleSheetLayoutView="85" workbookViewId="0">
      <selection activeCell="G11" sqref="G11"/>
    </sheetView>
  </sheetViews>
  <sheetFormatPr baseColWidth="10" defaultColWidth="10.85546875" defaultRowHeight="12.75" outlineLevelRow="1" outlineLevelCol="1"/>
  <cols>
    <col min="1" max="1" width="10.85546875" style="1"/>
    <col min="2" max="2" width="15.140625" style="1" customWidth="1"/>
    <col min="3" max="3" width="9.42578125" style="1" customWidth="1"/>
    <col min="4" max="4" width="65.140625" style="1" customWidth="1"/>
    <col min="5" max="5" width="8.42578125" style="1" customWidth="1"/>
    <col min="6" max="6" width="11.7109375" style="1" hidden="1" customWidth="1" outlineLevel="1"/>
    <col min="7" max="7" width="11.7109375" style="1" customWidth="1" collapsed="1"/>
    <col min="8" max="8" width="13.28515625" style="1" bestFit="1" customWidth="1"/>
    <col min="9" max="9" width="19" style="1" customWidth="1"/>
    <col min="10" max="10" width="15.140625" style="1" customWidth="1"/>
    <col min="11" max="11" width="15.7109375" style="1" customWidth="1"/>
    <col min="12" max="12" width="14.140625" style="1" bestFit="1" customWidth="1"/>
    <col min="13" max="16384" width="10.85546875" style="1"/>
  </cols>
  <sheetData>
    <row r="2" spans="1:11" ht="12" customHeight="1" thickBot="1"/>
    <row r="3" spans="1:11" ht="12.75" customHeight="1" thickBot="1">
      <c r="C3" s="15"/>
      <c r="D3" s="16"/>
      <c r="E3" s="16"/>
      <c r="F3" s="16"/>
      <c r="G3" s="16"/>
      <c r="H3" s="16"/>
      <c r="I3" s="17"/>
      <c r="J3" s="2"/>
      <c r="K3" s="2"/>
    </row>
    <row r="4" spans="1:11" ht="71.45" customHeight="1" thickBot="1">
      <c r="C4" s="292" t="s">
        <v>327</v>
      </c>
      <c r="D4" s="293"/>
      <c r="E4" s="293"/>
      <c r="F4" s="293"/>
      <c r="G4" s="293"/>
      <c r="H4" s="293"/>
      <c r="I4" s="294"/>
      <c r="J4" s="3"/>
      <c r="K4" s="3"/>
    </row>
    <row r="5" spans="1:11" ht="47.45" hidden="1" customHeight="1" outlineLevel="1" thickBot="1">
      <c r="C5" s="297" t="s">
        <v>280</v>
      </c>
      <c r="D5" s="298"/>
      <c r="E5" s="298"/>
      <c r="F5" s="298"/>
      <c r="G5" s="298"/>
      <c r="H5" s="298"/>
      <c r="I5" s="299"/>
      <c r="J5" s="3"/>
      <c r="K5" s="3"/>
    </row>
    <row r="6" spans="1:11" ht="29.45" customHeight="1" collapsed="1" thickBot="1">
      <c r="C6" s="300" t="s">
        <v>326</v>
      </c>
      <c r="D6" s="301"/>
      <c r="E6" s="301"/>
      <c r="F6" s="301"/>
      <c r="G6" s="301"/>
      <c r="H6" s="301"/>
      <c r="I6" s="302"/>
      <c r="J6" s="3"/>
      <c r="K6" s="3"/>
    </row>
    <row r="7" spans="1:11" ht="49.9" customHeight="1" thickTop="1" thickBot="1">
      <c r="A7" s="4" t="s">
        <v>5</v>
      </c>
      <c r="B7" s="4" t="s">
        <v>12</v>
      </c>
      <c r="C7" s="18" t="s">
        <v>11</v>
      </c>
      <c r="D7" s="18" t="s">
        <v>2</v>
      </c>
      <c r="E7" s="18" t="s">
        <v>9</v>
      </c>
      <c r="F7" s="152" t="s">
        <v>278</v>
      </c>
      <c r="G7" s="152" t="s">
        <v>279</v>
      </c>
      <c r="H7" s="18" t="s">
        <v>54</v>
      </c>
      <c r="I7" s="19" t="s">
        <v>53</v>
      </c>
      <c r="J7" s="5"/>
      <c r="K7" s="5"/>
    </row>
    <row r="8" spans="1:11" ht="17.100000000000001" customHeight="1" thickTop="1">
      <c r="B8" s="13"/>
      <c r="C8" s="20"/>
      <c r="D8" s="21"/>
      <c r="E8" s="22"/>
      <c r="F8" s="23"/>
      <c r="G8" s="23"/>
      <c r="H8" s="24"/>
      <c r="I8" s="25"/>
      <c r="J8" s="6"/>
      <c r="K8" s="8"/>
    </row>
    <row r="9" spans="1:11" ht="17.100000000000001" customHeight="1">
      <c r="A9" s="1">
        <v>1</v>
      </c>
      <c r="B9" s="13"/>
      <c r="C9" s="26">
        <v>1</v>
      </c>
      <c r="D9" s="27" t="s">
        <v>44</v>
      </c>
      <c r="E9" s="28"/>
      <c r="F9" s="29"/>
      <c r="G9" s="29"/>
      <c r="H9" s="30" t="str">
        <f>IF($B9=""," ",IF(VLOOKUP($B9,#REF!,6,FALSE)=0,"",(VLOOKUP($B9,#REF!,6,FALSE)*#REF!*#REF!*#REF!*#REF!)))</f>
        <v xml:space="preserve"> </v>
      </c>
      <c r="I9" s="31"/>
      <c r="J9" s="6"/>
      <c r="K9" s="8"/>
    </row>
    <row r="10" spans="1:11" ht="17.100000000000001" customHeight="1">
      <c r="A10" s="1">
        <v>1</v>
      </c>
      <c r="B10" s="13"/>
      <c r="C10" s="32" t="s">
        <v>45</v>
      </c>
      <c r="D10" s="33" t="s">
        <v>25</v>
      </c>
      <c r="E10" s="34" t="s">
        <v>19</v>
      </c>
      <c r="F10" s="35"/>
      <c r="G10" s="35"/>
      <c r="H10" s="36" t="str">
        <f>IF($B10=""," ",IF(VLOOKUP($B10,#REF!,5,FALSE)=0,"",(VLOOKUP($B10,#REF!,5,FALSE)*#REF!*#REF!*#REF!*#REF!)))</f>
        <v xml:space="preserve"> </v>
      </c>
      <c r="I10" s="37"/>
      <c r="J10" s="6"/>
      <c r="K10" s="8"/>
    </row>
    <row r="11" spans="1:11" ht="57.95" customHeight="1">
      <c r="A11" s="1">
        <v>1</v>
      </c>
      <c r="B11" s="13"/>
      <c r="C11" s="38"/>
      <c r="D11" s="39" t="s">
        <v>56</v>
      </c>
      <c r="E11" s="34" t="s">
        <v>0</v>
      </c>
      <c r="F11" s="40"/>
      <c r="G11" s="40"/>
      <c r="H11" s="192"/>
      <c r="I11" s="41" t="s">
        <v>302</v>
      </c>
      <c r="J11" s="6"/>
      <c r="K11" s="8"/>
    </row>
    <row r="12" spans="1:11" ht="17.100000000000001" customHeight="1">
      <c r="A12" s="1">
        <v>1</v>
      </c>
      <c r="B12" s="13"/>
      <c r="C12" s="32" t="s">
        <v>46</v>
      </c>
      <c r="D12" s="33" t="s">
        <v>26</v>
      </c>
      <c r="E12" s="34" t="s">
        <v>19</v>
      </c>
      <c r="F12" s="35"/>
      <c r="G12" s="35"/>
      <c r="H12" s="192"/>
      <c r="I12" s="37"/>
      <c r="J12" s="6"/>
      <c r="K12" s="8"/>
    </row>
    <row r="13" spans="1:11" ht="17.100000000000001" customHeight="1">
      <c r="A13" s="1">
        <v>1</v>
      </c>
      <c r="B13" s="13"/>
      <c r="C13" s="42"/>
      <c r="D13" s="43" t="s">
        <v>27</v>
      </c>
      <c r="E13" s="34" t="s">
        <v>51</v>
      </c>
      <c r="F13" s="35"/>
      <c r="G13" s="35"/>
      <c r="H13" s="192"/>
      <c r="I13" s="41" t="s">
        <v>302</v>
      </c>
      <c r="J13" s="6"/>
      <c r="K13" s="8"/>
    </row>
    <row r="14" spans="1:11" ht="17.100000000000001" customHeight="1">
      <c r="A14" s="1">
        <v>1</v>
      </c>
      <c r="B14" s="13"/>
      <c r="C14" s="42"/>
      <c r="D14" s="43" t="s">
        <v>28</v>
      </c>
      <c r="E14" s="34" t="s">
        <v>0</v>
      </c>
      <c r="F14" s="35"/>
      <c r="G14" s="35"/>
      <c r="H14" s="192"/>
      <c r="I14" s="41" t="s">
        <v>302</v>
      </c>
      <c r="J14" s="6"/>
      <c r="K14" s="8"/>
    </row>
    <row r="15" spans="1:11" ht="17.100000000000001" customHeight="1">
      <c r="A15" s="1">
        <v>1</v>
      </c>
      <c r="B15" s="13"/>
      <c r="C15" s="32" t="s">
        <v>47</v>
      </c>
      <c r="D15" s="33" t="s">
        <v>29</v>
      </c>
      <c r="E15" s="34" t="s">
        <v>19</v>
      </c>
      <c r="F15" s="35"/>
      <c r="G15" s="35"/>
      <c r="H15" s="192"/>
      <c r="I15" s="37"/>
      <c r="J15" s="6"/>
      <c r="K15" s="8"/>
    </row>
    <row r="16" spans="1:11" ht="35.1" customHeight="1">
      <c r="A16" s="1">
        <v>1</v>
      </c>
      <c r="B16" s="13"/>
      <c r="C16" s="44"/>
      <c r="D16" s="39" t="s">
        <v>57</v>
      </c>
      <c r="E16" s="34" t="s">
        <v>0</v>
      </c>
      <c r="F16" s="35"/>
      <c r="G16" s="35"/>
      <c r="H16" s="192"/>
      <c r="I16" s="41" t="s">
        <v>302</v>
      </c>
      <c r="J16" s="6"/>
      <c r="K16" s="8"/>
    </row>
    <row r="17" spans="1:11" ht="35.1" customHeight="1">
      <c r="A17" s="1">
        <v>1</v>
      </c>
      <c r="B17" s="13"/>
      <c r="C17" s="42"/>
      <c r="D17" s="39" t="s">
        <v>30</v>
      </c>
      <c r="E17" s="34" t="s">
        <v>0</v>
      </c>
      <c r="F17" s="35"/>
      <c r="G17" s="35"/>
      <c r="H17" s="192"/>
      <c r="I17" s="41" t="s">
        <v>302</v>
      </c>
      <c r="J17" s="6"/>
      <c r="K17" s="8"/>
    </row>
    <row r="18" spans="1:11" ht="32.1" customHeight="1">
      <c r="A18" s="1">
        <v>1</v>
      </c>
      <c r="B18" s="13"/>
      <c r="C18" s="42"/>
      <c r="D18" s="39" t="s">
        <v>31</v>
      </c>
      <c r="E18" s="34" t="s">
        <v>0</v>
      </c>
      <c r="F18" s="35"/>
      <c r="G18" s="35"/>
      <c r="H18" s="192"/>
      <c r="I18" s="41" t="s">
        <v>302</v>
      </c>
      <c r="J18" s="6"/>
      <c r="K18" s="8"/>
    </row>
    <row r="19" spans="1:11" ht="17.100000000000001" customHeight="1">
      <c r="A19" s="1">
        <v>1</v>
      </c>
      <c r="B19" s="13"/>
      <c r="C19" s="42"/>
      <c r="D19" s="43" t="s">
        <v>32</v>
      </c>
      <c r="E19" s="34" t="s">
        <v>0</v>
      </c>
      <c r="F19" s="35"/>
      <c r="G19" s="35"/>
      <c r="H19" s="192"/>
      <c r="I19" s="41" t="s">
        <v>302</v>
      </c>
      <c r="J19" s="6"/>
      <c r="K19" s="8"/>
    </row>
    <row r="20" spans="1:11" ht="17.100000000000001" customHeight="1">
      <c r="A20" s="1">
        <v>1</v>
      </c>
      <c r="B20" s="13"/>
      <c r="C20" s="32" t="s">
        <v>48</v>
      </c>
      <c r="D20" s="33" t="s">
        <v>33</v>
      </c>
      <c r="E20" s="34" t="s">
        <v>19</v>
      </c>
      <c r="F20" s="35"/>
      <c r="G20" s="35"/>
      <c r="H20" s="192"/>
      <c r="I20" s="37"/>
      <c r="J20" s="6"/>
      <c r="K20" s="8"/>
    </row>
    <row r="21" spans="1:11" ht="17.100000000000001" customHeight="1">
      <c r="A21" s="1">
        <v>1</v>
      </c>
      <c r="B21" s="13"/>
      <c r="C21" s="42"/>
      <c r="D21" s="43" t="s">
        <v>34</v>
      </c>
      <c r="E21" s="34" t="s">
        <v>1</v>
      </c>
      <c r="F21" s="35"/>
      <c r="G21" s="35"/>
      <c r="H21" s="192"/>
      <c r="I21" s="41" t="s">
        <v>302</v>
      </c>
      <c r="J21" s="6"/>
      <c r="K21" s="8"/>
    </row>
    <row r="22" spans="1:11" ht="17.100000000000001" customHeight="1">
      <c r="A22" s="1">
        <v>1</v>
      </c>
      <c r="B22" s="13"/>
      <c r="C22" s="42"/>
      <c r="D22" s="43" t="s">
        <v>35</v>
      </c>
      <c r="E22" s="34" t="s">
        <v>1</v>
      </c>
      <c r="F22" s="35"/>
      <c r="G22" s="35"/>
      <c r="H22" s="192"/>
      <c r="I22" s="41" t="s">
        <v>302</v>
      </c>
      <c r="J22" s="6"/>
      <c r="K22" s="8"/>
    </row>
    <row r="23" spans="1:11" ht="17.100000000000001" customHeight="1">
      <c r="A23" s="1">
        <v>1</v>
      </c>
      <c r="B23" s="13"/>
      <c r="C23" s="42"/>
      <c r="D23" s="43" t="s">
        <v>36</v>
      </c>
      <c r="E23" s="34" t="s">
        <v>1</v>
      </c>
      <c r="F23" s="35"/>
      <c r="G23" s="35"/>
      <c r="H23" s="192"/>
      <c r="I23" s="41" t="s">
        <v>302</v>
      </c>
      <c r="J23" s="6"/>
      <c r="K23" s="8"/>
    </row>
    <row r="24" spans="1:11" ht="17.100000000000001" customHeight="1">
      <c r="A24" s="1">
        <v>1</v>
      </c>
      <c r="B24" s="13"/>
      <c r="C24" s="32" t="s">
        <v>49</v>
      </c>
      <c r="D24" s="33" t="s">
        <v>60</v>
      </c>
      <c r="E24" s="34" t="s">
        <v>19</v>
      </c>
      <c r="F24" s="35"/>
      <c r="G24" s="35" t="s">
        <v>19</v>
      </c>
      <c r="H24" s="192"/>
      <c r="I24" s="41"/>
      <c r="J24" s="6"/>
      <c r="K24" s="8"/>
    </row>
    <row r="25" spans="1:11" ht="17.100000000000001" customHeight="1">
      <c r="A25" s="1">
        <v>1</v>
      </c>
      <c r="B25" s="13"/>
      <c r="C25" s="38"/>
      <c r="D25" s="45" t="s">
        <v>58</v>
      </c>
      <c r="E25" s="34" t="s">
        <v>59</v>
      </c>
      <c r="F25" s="35"/>
      <c r="G25" s="35"/>
      <c r="H25" s="192"/>
      <c r="I25" s="41" t="s">
        <v>302</v>
      </c>
      <c r="J25" s="6"/>
      <c r="K25" s="8"/>
    </row>
    <row r="26" spans="1:11" ht="17.100000000000001" customHeight="1">
      <c r="A26" s="1">
        <v>1</v>
      </c>
      <c r="B26" s="13"/>
      <c r="C26" s="32" t="s">
        <v>50</v>
      </c>
      <c r="D26" s="46" t="s">
        <v>61</v>
      </c>
      <c r="E26" s="47"/>
      <c r="F26" s="40"/>
      <c r="G26" s="40"/>
      <c r="H26" s="192"/>
      <c r="I26" s="41"/>
      <c r="J26" s="6"/>
      <c r="K26" s="8"/>
    </row>
    <row r="27" spans="1:11" ht="17.100000000000001" customHeight="1">
      <c r="A27" s="1">
        <v>1</v>
      </c>
      <c r="B27" s="13"/>
      <c r="C27" s="38"/>
      <c r="D27" s="45" t="s">
        <v>62</v>
      </c>
      <c r="E27" s="34" t="s">
        <v>59</v>
      </c>
      <c r="F27" s="35"/>
      <c r="G27" s="35"/>
      <c r="H27" s="192"/>
      <c r="I27" s="41" t="s">
        <v>302</v>
      </c>
      <c r="J27" s="6"/>
      <c r="K27" s="8"/>
    </row>
    <row r="28" spans="1:11" ht="17.100000000000001" customHeight="1">
      <c r="A28" s="1">
        <v>1</v>
      </c>
      <c r="B28" s="13"/>
      <c r="C28" s="32" t="s">
        <v>52</v>
      </c>
      <c r="D28" s="33" t="s">
        <v>38</v>
      </c>
      <c r="E28" s="47"/>
      <c r="F28" s="40"/>
      <c r="G28" s="40"/>
      <c r="H28" s="192"/>
      <c r="I28" s="41"/>
      <c r="J28" s="6"/>
      <c r="K28" s="8"/>
    </row>
    <row r="29" spans="1:11" ht="31.5">
      <c r="A29" s="1">
        <v>1</v>
      </c>
      <c r="B29" s="13"/>
      <c r="C29" s="38"/>
      <c r="D29" s="39" t="s">
        <v>39</v>
      </c>
      <c r="E29" s="34" t="s">
        <v>59</v>
      </c>
      <c r="F29" s="35"/>
      <c r="G29" s="35"/>
      <c r="H29" s="86">
        <v>22860.195382070782</v>
      </c>
      <c r="I29" s="41" t="s">
        <v>302</v>
      </c>
      <c r="J29" s="6"/>
      <c r="K29" s="8"/>
    </row>
    <row r="30" spans="1:11" ht="17.100000000000001" customHeight="1">
      <c r="A30" s="1">
        <v>1</v>
      </c>
      <c r="B30" s="13"/>
      <c r="C30" s="44"/>
      <c r="D30" s="43" t="s">
        <v>40</v>
      </c>
      <c r="E30" s="34" t="s">
        <v>37</v>
      </c>
      <c r="F30" s="35"/>
      <c r="G30" s="35"/>
      <c r="H30" s="86">
        <v>3952.5399583389271</v>
      </c>
      <c r="I30" s="41" t="s">
        <v>302</v>
      </c>
      <c r="J30" s="6"/>
      <c r="K30" s="8"/>
    </row>
    <row r="31" spans="1:11" ht="17.100000000000001" customHeight="1">
      <c r="B31" s="13"/>
      <c r="C31" s="38"/>
      <c r="D31" s="45"/>
      <c r="E31" s="47"/>
      <c r="F31" s="40"/>
      <c r="G31" s="40"/>
      <c r="H31" s="36"/>
      <c r="I31" s="41"/>
      <c r="J31" s="6"/>
      <c r="K31" s="8"/>
    </row>
    <row r="32" spans="1:11" ht="17.100000000000001" customHeight="1">
      <c r="A32" s="1">
        <v>1</v>
      </c>
      <c r="B32" s="13"/>
      <c r="C32" s="38"/>
      <c r="D32" s="295" t="str">
        <f>CONCATENATE("Sous total", " ", D9)</f>
        <v>Sous total INSTALLATION DE CHANTIER</v>
      </c>
      <c r="E32" s="290"/>
      <c r="F32" s="290"/>
      <c r="G32" s="290"/>
      <c r="H32" s="296"/>
      <c r="I32" s="48"/>
      <c r="J32" s="6"/>
      <c r="K32" s="8"/>
    </row>
    <row r="33" spans="1:11" ht="17.100000000000001" customHeight="1">
      <c r="B33" s="13"/>
      <c r="C33" s="38"/>
      <c r="D33" s="49"/>
      <c r="E33" s="47"/>
      <c r="F33" s="40"/>
      <c r="G33" s="40"/>
      <c r="H33" s="36" t="str">
        <f>IF($B33=""," ",IF(VLOOKUP($B33,#REF!,6,FALSE)=0,"",(VLOOKUP($B33,#REF!,6,FALSE)*#REF!*#REF!*#REF!*#REF!)))</f>
        <v xml:space="preserve"> </v>
      </c>
      <c r="I33" s="41"/>
      <c r="J33" s="6"/>
      <c r="K33" s="8"/>
    </row>
    <row r="34" spans="1:11" ht="17.100000000000001" customHeight="1">
      <c r="A34" s="1">
        <v>2</v>
      </c>
      <c r="B34" s="13"/>
      <c r="C34" s="26">
        <v>2</v>
      </c>
      <c r="D34" s="27" t="s">
        <v>150</v>
      </c>
      <c r="E34" s="28"/>
      <c r="F34" s="50"/>
      <c r="G34" s="50"/>
      <c r="H34" s="30" t="str">
        <f>IF($B34=""," ",IF(VLOOKUP($B34,#REF!,6,FALSE)=0,"",(VLOOKUP($B34,#REF!,6,FALSE)*#REF!*#REF!*#REF!*#REF!)))</f>
        <v xml:space="preserve"> </v>
      </c>
      <c r="I34" s="31"/>
      <c r="J34" s="6"/>
      <c r="K34" s="8"/>
    </row>
    <row r="35" spans="1:11" ht="17.100000000000001" customHeight="1">
      <c r="A35" s="1">
        <v>2</v>
      </c>
      <c r="B35" s="13"/>
      <c r="C35" s="79"/>
      <c r="D35" s="89" t="s">
        <v>154</v>
      </c>
      <c r="E35" s="81"/>
      <c r="F35" s="82"/>
      <c r="G35" s="82"/>
      <c r="H35" s="83"/>
      <c r="I35" s="84"/>
      <c r="J35" s="6"/>
      <c r="K35" s="8"/>
    </row>
    <row r="36" spans="1:11" ht="31.5">
      <c r="A36" s="1">
        <v>2</v>
      </c>
      <c r="B36" s="13"/>
      <c r="C36" s="79"/>
      <c r="D36" s="87" t="s">
        <v>151</v>
      </c>
      <c r="E36" s="88" t="s">
        <v>10</v>
      </c>
      <c r="F36" s="90">
        <v>1</v>
      </c>
      <c r="G36" s="90"/>
      <c r="H36" s="91"/>
      <c r="I36" s="84"/>
      <c r="J36" s="6"/>
      <c r="K36" s="8"/>
    </row>
    <row r="37" spans="1:11" ht="31.5">
      <c r="A37" s="1">
        <v>2</v>
      </c>
      <c r="B37" s="13"/>
      <c r="C37" s="79"/>
      <c r="D37" s="87" t="s">
        <v>152</v>
      </c>
      <c r="E37" s="88" t="s">
        <v>10</v>
      </c>
      <c r="F37" s="90">
        <v>1</v>
      </c>
      <c r="G37" s="90"/>
      <c r="H37" s="91"/>
      <c r="I37" s="84"/>
      <c r="J37" s="6"/>
      <c r="K37" s="8"/>
    </row>
    <row r="38" spans="1:11" ht="17.100000000000001" customHeight="1">
      <c r="A38" s="1">
        <v>2</v>
      </c>
      <c r="B38" s="13"/>
      <c r="C38" s="79"/>
      <c r="D38" s="87" t="s">
        <v>153</v>
      </c>
      <c r="E38" s="88" t="s">
        <v>10</v>
      </c>
      <c r="F38" s="82">
        <v>1</v>
      </c>
      <c r="G38" s="82"/>
      <c r="H38" s="83"/>
      <c r="I38" s="84"/>
      <c r="J38" s="6"/>
      <c r="K38" s="8"/>
    </row>
    <row r="39" spans="1:11" ht="17.100000000000001" customHeight="1">
      <c r="A39" s="1">
        <v>2</v>
      </c>
      <c r="B39" s="13"/>
      <c r="C39" s="79"/>
      <c r="D39" s="87" t="s">
        <v>255</v>
      </c>
      <c r="E39" s="88" t="s">
        <v>17</v>
      </c>
      <c r="F39" s="82">
        <v>1</v>
      </c>
      <c r="G39" s="82"/>
      <c r="H39" s="83"/>
      <c r="I39" s="41">
        <f t="shared" ref="I39:I42" si="0">H39*G39</f>
        <v>0</v>
      </c>
      <c r="J39" s="6"/>
      <c r="K39" s="8"/>
    </row>
    <row r="40" spans="1:11" ht="17.100000000000001" customHeight="1">
      <c r="A40" s="1">
        <v>2</v>
      </c>
      <c r="B40" s="13"/>
      <c r="C40" s="79"/>
      <c r="D40" s="87" t="s">
        <v>256</v>
      </c>
      <c r="E40" s="88" t="s">
        <v>17</v>
      </c>
      <c r="F40" s="82">
        <v>1</v>
      </c>
      <c r="G40" s="82"/>
      <c r="H40" s="83"/>
      <c r="I40" s="41">
        <f t="shared" si="0"/>
        <v>0</v>
      </c>
      <c r="J40" s="6"/>
      <c r="K40" s="8"/>
    </row>
    <row r="41" spans="1:11" ht="17.100000000000001" customHeight="1">
      <c r="A41" s="1">
        <v>2</v>
      </c>
      <c r="B41" s="13"/>
      <c r="C41" s="79"/>
      <c r="D41" s="87" t="s">
        <v>257</v>
      </c>
      <c r="E41" s="88" t="s">
        <v>17</v>
      </c>
      <c r="F41" s="82">
        <v>1</v>
      </c>
      <c r="G41" s="82"/>
      <c r="H41" s="83"/>
      <c r="I41" s="41">
        <f t="shared" si="0"/>
        <v>0</v>
      </c>
      <c r="J41" s="6"/>
      <c r="K41" s="8"/>
    </row>
    <row r="42" spans="1:11" ht="17.100000000000001" customHeight="1">
      <c r="B42" s="13"/>
      <c r="C42" s="79"/>
      <c r="D42" s="80" t="s">
        <v>258</v>
      </c>
      <c r="E42" s="81" t="s">
        <v>17</v>
      </c>
      <c r="F42" s="82">
        <v>1</v>
      </c>
      <c r="G42" s="82"/>
      <c r="H42" s="83"/>
      <c r="I42" s="41">
        <f t="shared" si="0"/>
        <v>0</v>
      </c>
      <c r="J42" s="6"/>
      <c r="K42" s="8"/>
    </row>
    <row r="43" spans="1:11" ht="17.100000000000001" customHeight="1">
      <c r="B43" s="13"/>
      <c r="C43" s="79"/>
      <c r="D43" s="284" t="str">
        <f>CONCATENATE("Sous total"," _ ",D35)</f>
        <v xml:space="preserve">Sous total _ Etude conception </v>
      </c>
      <c r="E43" s="285"/>
      <c r="F43" s="285"/>
      <c r="G43" s="286"/>
      <c r="H43" s="287"/>
      <c r="I43" s="67">
        <f>SUBTOTAL(9,I38:I42)</f>
        <v>0</v>
      </c>
      <c r="J43" s="6"/>
      <c r="K43" s="8"/>
    </row>
    <row r="44" spans="1:11" ht="17.100000000000001" customHeight="1">
      <c r="B44" s="13"/>
      <c r="C44" s="79"/>
      <c r="D44" s="80"/>
      <c r="E44" s="81"/>
      <c r="F44" s="82"/>
      <c r="G44" s="82"/>
      <c r="H44" s="83"/>
      <c r="I44" s="84"/>
      <c r="J44" s="6"/>
      <c r="K44" s="8"/>
    </row>
    <row r="45" spans="1:11" ht="17.100000000000001" customHeight="1">
      <c r="A45" s="1">
        <v>2</v>
      </c>
      <c r="B45" s="13"/>
      <c r="C45" s="79"/>
      <c r="D45" s="89" t="s">
        <v>155</v>
      </c>
      <c r="E45" s="81"/>
      <c r="F45" s="82"/>
      <c r="G45" s="82"/>
      <c r="H45" s="83"/>
      <c r="I45" s="84"/>
      <c r="J45" s="6"/>
      <c r="K45" s="8"/>
    </row>
    <row r="46" spans="1:11" ht="17.100000000000001" customHeight="1">
      <c r="A46" s="1">
        <v>2</v>
      </c>
      <c r="B46" s="13"/>
      <c r="C46" s="79"/>
      <c r="D46" s="203" t="s">
        <v>312</v>
      </c>
      <c r="E46" s="81" t="s">
        <v>0</v>
      </c>
      <c r="F46" s="82">
        <v>18</v>
      </c>
      <c r="G46" s="82"/>
      <c r="H46" s="83"/>
      <c r="I46" s="41">
        <f>H46*G46</f>
        <v>0</v>
      </c>
      <c r="J46" s="6"/>
      <c r="K46" s="8"/>
    </row>
    <row r="47" spans="1:11" ht="17.100000000000001" customHeight="1">
      <c r="B47" s="13"/>
      <c r="C47" s="79"/>
      <c r="D47" s="284" t="str">
        <f>CONCATENATE("Sous total"," _ ",D45)</f>
        <v>Sous total _ Plateforme de débâchage</v>
      </c>
      <c r="E47" s="285"/>
      <c r="F47" s="285"/>
      <c r="G47" s="286"/>
      <c r="H47" s="287"/>
      <c r="I47" s="67">
        <f>SUBTOTAL(9,I45:I46)</f>
        <v>0</v>
      </c>
      <c r="J47" s="6"/>
      <c r="K47" s="8"/>
    </row>
    <row r="48" spans="1:11" ht="17.100000000000001" customHeight="1">
      <c r="B48" s="13"/>
      <c r="C48" s="79"/>
      <c r="D48" s="80"/>
      <c r="E48" s="81"/>
      <c r="F48" s="82"/>
      <c r="G48" s="82"/>
      <c r="H48" s="83"/>
      <c r="I48" s="84"/>
      <c r="J48" s="6"/>
      <c r="K48" s="8"/>
    </row>
    <row r="49" spans="1:11" ht="17.100000000000001" customHeight="1">
      <c r="A49" s="1">
        <v>2</v>
      </c>
      <c r="B49" s="13"/>
      <c r="C49" s="79"/>
      <c r="D49" s="89" t="s">
        <v>156</v>
      </c>
      <c r="E49" s="81"/>
      <c r="F49" s="82"/>
      <c r="G49" s="82"/>
      <c r="H49" s="83"/>
      <c r="I49" s="84"/>
      <c r="J49" s="6"/>
      <c r="K49" s="8"/>
    </row>
    <row r="50" spans="1:11" ht="17.100000000000001" customHeight="1">
      <c r="A50" s="1">
        <v>2</v>
      </c>
      <c r="B50" s="13"/>
      <c r="C50" s="79"/>
      <c r="D50" s="102" t="s">
        <v>157</v>
      </c>
      <c r="E50" s="88"/>
      <c r="F50" s="82"/>
      <c r="G50" s="82"/>
      <c r="H50" s="83"/>
      <c r="I50" s="84"/>
      <c r="J50" s="6"/>
      <c r="K50" s="8"/>
    </row>
    <row r="51" spans="1:11" ht="17.100000000000001" customHeight="1">
      <c r="A51" s="1">
        <v>2</v>
      </c>
      <c r="B51" s="13"/>
      <c r="C51" s="79"/>
      <c r="D51" s="87" t="s">
        <v>158</v>
      </c>
      <c r="E51" s="88" t="s">
        <v>17</v>
      </c>
      <c r="F51" s="82">
        <v>1.1000000000000001</v>
      </c>
      <c r="G51" s="82"/>
      <c r="H51" s="83"/>
      <c r="I51" s="41">
        <f t="shared" ref="I51:I68" si="1">H51*G51</f>
        <v>0</v>
      </c>
      <c r="J51" s="6"/>
      <c r="K51" s="8"/>
    </row>
    <row r="52" spans="1:11" ht="17.100000000000001" customHeight="1">
      <c r="A52" s="1">
        <v>2</v>
      </c>
      <c r="B52" s="13"/>
      <c r="C52" s="79"/>
      <c r="D52" s="135" t="s">
        <v>259</v>
      </c>
      <c r="E52" s="88" t="s">
        <v>17</v>
      </c>
      <c r="F52" s="82">
        <v>1.1000000000000001</v>
      </c>
      <c r="G52" s="82"/>
      <c r="H52" s="83"/>
      <c r="I52" s="41"/>
      <c r="J52" s="6"/>
      <c r="K52" s="8"/>
    </row>
    <row r="53" spans="1:11" ht="17.100000000000001" customHeight="1">
      <c r="A53" s="1">
        <v>2</v>
      </c>
      <c r="B53" s="13"/>
      <c r="C53" s="79"/>
      <c r="D53" s="201" t="s">
        <v>159</v>
      </c>
      <c r="E53" s="88"/>
      <c r="F53" s="82"/>
      <c r="G53" s="82"/>
      <c r="H53" s="83"/>
      <c r="I53" s="41">
        <f t="shared" si="1"/>
        <v>0</v>
      </c>
      <c r="J53" s="6"/>
      <c r="K53" s="8"/>
    </row>
    <row r="54" spans="1:11" ht="17.100000000000001" customHeight="1">
      <c r="A54" s="1">
        <v>2</v>
      </c>
      <c r="B54" s="13"/>
      <c r="C54" s="79"/>
      <c r="D54" s="135" t="s">
        <v>160</v>
      </c>
      <c r="E54" s="88" t="s">
        <v>14</v>
      </c>
      <c r="F54" s="82">
        <v>92.4</v>
      </c>
      <c r="G54" s="82"/>
      <c r="H54" s="83"/>
      <c r="I54" s="41">
        <f t="shared" si="1"/>
        <v>0</v>
      </c>
      <c r="J54" s="6"/>
      <c r="K54" s="8"/>
    </row>
    <row r="55" spans="1:11" ht="17.100000000000001" customHeight="1">
      <c r="A55" s="1">
        <v>2</v>
      </c>
      <c r="B55" s="13"/>
      <c r="C55" s="79"/>
      <c r="D55" s="135" t="s">
        <v>260</v>
      </c>
      <c r="E55" s="88" t="s">
        <v>15</v>
      </c>
      <c r="F55" s="82">
        <v>161.70000000000002</v>
      </c>
      <c r="G55" s="82"/>
      <c r="H55" s="83"/>
      <c r="I55" s="41">
        <f t="shared" si="1"/>
        <v>0</v>
      </c>
      <c r="J55" s="6"/>
      <c r="K55" s="8"/>
    </row>
    <row r="56" spans="1:11" ht="17.100000000000001" customHeight="1">
      <c r="A56" s="1">
        <v>2</v>
      </c>
      <c r="B56" s="13"/>
      <c r="C56" s="79"/>
      <c r="D56" s="135" t="s">
        <v>43</v>
      </c>
      <c r="E56" s="88" t="s">
        <v>14</v>
      </c>
      <c r="F56" s="82">
        <v>92.4</v>
      </c>
      <c r="G56" s="82"/>
      <c r="H56" s="83"/>
      <c r="I56" s="41">
        <f t="shared" si="1"/>
        <v>0</v>
      </c>
      <c r="J56" s="6"/>
      <c r="K56" s="8"/>
    </row>
    <row r="57" spans="1:11" ht="17.100000000000001" customHeight="1">
      <c r="A57" s="1">
        <v>2</v>
      </c>
      <c r="B57" s="13"/>
      <c r="C57" s="79"/>
      <c r="D57" s="201" t="s">
        <v>161</v>
      </c>
      <c r="E57" s="88"/>
      <c r="F57" s="82"/>
      <c r="G57" s="82"/>
      <c r="H57" s="83"/>
      <c r="I57" s="41">
        <f t="shared" si="1"/>
        <v>0</v>
      </c>
      <c r="J57" s="6"/>
      <c r="K57" s="8"/>
    </row>
    <row r="58" spans="1:11" ht="17.100000000000001" customHeight="1">
      <c r="A58" s="1">
        <v>2</v>
      </c>
      <c r="B58" s="13"/>
      <c r="C58" s="79"/>
      <c r="D58" s="135" t="s">
        <v>162</v>
      </c>
      <c r="E58" s="88" t="s">
        <v>15</v>
      </c>
      <c r="F58" s="82">
        <v>161.70000000000002</v>
      </c>
      <c r="G58" s="82"/>
      <c r="H58" s="83"/>
      <c r="I58" s="41">
        <f t="shared" si="1"/>
        <v>0</v>
      </c>
      <c r="J58" s="6"/>
      <c r="K58" s="8"/>
    </row>
    <row r="59" spans="1:11" ht="17.100000000000001" customHeight="1">
      <c r="A59" s="1">
        <v>2</v>
      </c>
      <c r="B59" s="13"/>
      <c r="C59" s="79"/>
      <c r="D59" s="135" t="s">
        <v>261</v>
      </c>
      <c r="E59" s="88" t="s">
        <v>15</v>
      </c>
      <c r="F59" s="82">
        <v>0</v>
      </c>
      <c r="G59" s="82"/>
      <c r="H59" s="83"/>
      <c r="I59" s="41">
        <f t="shared" si="1"/>
        <v>0</v>
      </c>
      <c r="J59" s="6"/>
      <c r="K59" s="8"/>
    </row>
    <row r="60" spans="1:11" ht="17.100000000000001" customHeight="1">
      <c r="A60" s="1">
        <v>2</v>
      </c>
      <c r="B60" s="13"/>
      <c r="C60" s="79"/>
      <c r="D60" s="135" t="s">
        <v>163</v>
      </c>
      <c r="E60" s="88" t="s">
        <v>16</v>
      </c>
      <c r="F60" s="82">
        <v>31.680000000000003</v>
      </c>
      <c r="G60" s="82"/>
      <c r="H60" s="83"/>
      <c r="I60" s="41"/>
      <c r="J60" s="6"/>
      <c r="K60" s="8"/>
    </row>
    <row r="61" spans="1:11" ht="17.100000000000001" customHeight="1">
      <c r="A61" s="1">
        <v>2</v>
      </c>
      <c r="B61" s="13"/>
      <c r="C61" s="79"/>
      <c r="D61" s="135" t="s">
        <v>164</v>
      </c>
      <c r="E61" s="88" t="s">
        <v>16</v>
      </c>
      <c r="F61" s="82">
        <v>47.300000000000004</v>
      </c>
      <c r="G61" s="82"/>
      <c r="H61" s="83"/>
      <c r="I61" s="41"/>
      <c r="J61" s="6"/>
      <c r="K61" s="8"/>
    </row>
    <row r="62" spans="1:11" ht="31.5">
      <c r="A62" s="1">
        <v>2</v>
      </c>
      <c r="B62" s="13"/>
      <c r="C62" s="79"/>
      <c r="D62" s="135" t="s">
        <v>262</v>
      </c>
      <c r="E62" s="88" t="s">
        <v>15</v>
      </c>
      <c r="F62" s="82">
        <v>37.950000000000003</v>
      </c>
      <c r="G62" s="82"/>
      <c r="H62" s="83"/>
      <c r="I62" s="41">
        <f t="shared" si="1"/>
        <v>0</v>
      </c>
      <c r="J62" s="6"/>
      <c r="K62" s="8"/>
    </row>
    <row r="63" spans="1:11" ht="31.5">
      <c r="A63" s="1">
        <v>2</v>
      </c>
      <c r="B63" s="13"/>
      <c r="C63" s="79"/>
      <c r="D63" s="135" t="s">
        <v>165</v>
      </c>
      <c r="E63" s="88" t="s">
        <v>15</v>
      </c>
      <c r="F63" s="82">
        <v>138.60000000000002</v>
      </c>
      <c r="G63" s="82"/>
      <c r="H63" s="83"/>
      <c r="I63" s="41"/>
      <c r="J63" s="6"/>
      <c r="K63" s="8"/>
    </row>
    <row r="64" spans="1:11" ht="17.100000000000001" customHeight="1">
      <c r="A64" s="1">
        <v>2</v>
      </c>
      <c r="B64" s="13"/>
      <c r="C64" s="79"/>
      <c r="D64" s="135" t="s">
        <v>166</v>
      </c>
      <c r="E64" s="88" t="s">
        <v>15</v>
      </c>
      <c r="F64" s="82">
        <v>30.800000000000004</v>
      </c>
      <c r="G64" s="82"/>
      <c r="H64" s="83"/>
      <c r="I64" s="41">
        <f t="shared" si="1"/>
        <v>0</v>
      </c>
      <c r="J64" s="6"/>
      <c r="K64" s="8"/>
    </row>
    <row r="65" spans="1:11" ht="17.100000000000001" customHeight="1">
      <c r="A65" s="1">
        <v>2</v>
      </c>
      <c r="B65" s="13"/>
      <c r="C65" s="79"/>
      <c r="D65" s="135" t="s">
        <v>167</v>
      </c>
      <c r="E65" s="88" t="s">
        <v>16</v>
      </c>
      <c r="F65" s="82">
        <v>25.3</v>
      </c>
      <c r="G65" s="82"/>
      <c r="H65" s="83"/>
      <c r="I65" s="41">
        <f t="shared" si="1"/>
        <v>0</v>
      </c>
      <c r="J65" s="6"/>
      <c r="K65" s="8"/>
    </row>
    <row r="66" spans="1:11" ht="17.100000000000001" customHeight="1">
      <c r="A66" s="1">
        <v>2</v>
      </c>
      <c r="B66" s="13"/>
      <c r="C66" s="79"/>
      <c r="D66" s="201" t="s">
        <v>168</v>
      </c>
      <c r="E66" s="88"/>
      <c r="F66" s="82"/>
      <c r="G66" s="82"/>
      <c r="H66" s="83"/>
      <c r="I66" s="41">
        <f t="shared" si="1"/>
        <v>0</v>
      </c>
      <c r="J66" s="6"/>
      <c r="K66" s="8"/>
    </row>
    <row r="67" spans="1:11" ht="17.100000000000001" customHeight="1">
      <c r="A67" s="1">
        <v>2</v>
      </c>
      <c r="B67" s="13"/>
      <c r="C67" s="79"/>
      <c r="D67" s="135" t="s">
        <v>169</v>
      </c>
      <c r="E67" s="88" t="s">
        <v>15</v>
      </c>
      <c r="F67" s="82">
        <v>52.030000000000008</v>
      </c>
      <c r="G67" s="82"/>
      <c r="H67" s="83"/>
      <c r="I67" s="41"/>
      <c r="J67" s="6"/>
      <c r="K67" s="8"/>
    </row>
    <row r="68" spans="1:11" ht="33.6" customHeight="1">
      <c r="A68" s="1">
        <v>2</v>
      </c>
      <c r="B68" s="13"/>
      <c r="C68" s="79"/>
      <c r="D68" s="202" t="s">
        <v>289</v>
      </c>
      <c r="E68" s="88" t="s">
        <v>263</v>
      </c>
      <c r="F68" s="82">
        <v>4.4000000000000004</v>
      </c>
      <c r="G68" s="82"/>
      <c r="H68" s="83"/>
      <c r="I68" s="41">
        <f t="shared" si="1"/>
        <v>0</v>
      </c>
      <c r="J68" s="6"/>
      <c r="K68" s="8"/>
    </row>
    <row r="69" spans="1:11" ht="17.100000000000001" customHeight="1">
      <c r="B69" s="13"/>
      <c r="C69" s="79"/>
      <c r="D69" s="284" t="str">
        <f>CONCATENATE("Sous total"," _ ",D49)</f>
        <v>Sous total _ Confortement et réparation du quai de déchargement et de la fosse</v>
      </c>
      <c r="E69" s="285"/>
      <c r="F69" s="285"/>
      <c r="G69" s="286"/>
      <c r="H69" s="287"/>
      <c r="I69" s="67">
        <f>SUBTOTAL(9,I50:I68)</f>
        <v>0</v>
      </c>
      <c r="J69" s="6"/>
      <c r="K69" s="8"/>
    </row>
    <row r="70" spans="1:11" ht="17.100000000000001" customHeight="1">
      <c r="B70" s="13"/>
      <c r="C70" s="79"/>
      <c r="D70" s="80"/>
      <c r="E70" s="81"/>
      <c r="F70" s="82"/>
      <c r="G70" s="82"/>
      <c r="H70" s="83"/>
      <c r="I70" s="84"/>
      <c r="J70" s="6"/>
      <c r="K70" s="8"/>
    </row>
    <row r="71" spans="1:11" ht="17.100000000000001" customHeight="1">
      <c r="A71" s="1">
        <v>2</v>
      </c>
      <c r="B71" s="13"/>
      <c r="C71" s="79"/>
      <c r="D71" s="89" t="s">
        <v>170</v>
      </c>
      <c r="E71" s="85" t="s">
        <v>171</v>
      </c>
      <c r="F71" s="82"/>
      <c r="G71" s="82"/>
      <c r="H71" s="83"/>
      <c r="I71" s="84"/>
      <c r="J71" s="6"/>
      <c r="K71" s="8"/>
    </row>
    <row r="72" spans="1:11" ht="31.5">
      <c r="A72" s="1">
        <v>2</v>
      </c>
      <c r="B72" s="13"/>
      <c r="C72" s="79"/>
      <c r="D72" s="87" t="s">
        <v>172</v>
      </c>
      <c r="E72" s="81"/>
      <c r="F72" s="82"/>
      <c r="G72" s="82"/>
      <c r="H72" s="83"/>
      <c r="I72" s="84"/>
      <c r="J72" s="6"/>
      <c r="K72" s="8"/>
    </row>
    <row r="73" spans="1:11" ht="17.100000000000001" customHeight="1">
      <c r="A73" s="1">
        <v>2</v>
      </c>
      <c r="B73" s="13"/>
      <c r="C73" s="79"/>
      <c r="D73" s="87" t="s">
        <v>173</v>
      </c>
      <c r="E73" s="81"/>
      <c r="F73" s="82"/>
      <c r="G73" s="82"/>
      <c r="H73" s="83"/>
      <c r="I73" s="84"/>
      <c r="J73" s="6"/>
      <c r="K73" s="8"/>
    </row>
    <row r="74" spans="1:11" ht="15.75">
      <c r="A74" s="1">
        <v>2</v>
      </c>
      <c r="B74" s="13"/>
      <c r="C74" s="79"/>
      <c r="D74" s="87" t="s">
        <v>174</v>
      </c>
      <c r="E74" s="81"/>
      <c r="F74" s="82"/>
      <c r="G74" s="82"/>
      <c r="H74" s="83"/>
      <c r="I74" s="84"/>
      <c r="J74" s="6"/>
      <c r="K74" s="8"/>
    </row>
    <row r="75" spans="1:11" ht="17.100000000000001" customHeight="1">
      <c r="A75" s="1">
        <v>2</v>
      </c>
      <c r="B75" s="13"/>
      <c r="C75" s="79"/>
      <c r="D75" s="87" t="s">
        <v>175</v>
      </c>
      <c r="E75" s="81"/>
      <c r="F75" s="82"/>
      <c r="G75" s="82"/>
      <c r="H75" s="83"/>
      <c r="I75" s="84"/>
      <c r="J75" s="6"/>
      <c r="K75" s="8"/>
    </row>
    <row r="76" spans="1:11" ht="17.100000000000001" customHeight="1">
      <c r="A76" s="1">
        <v>2</v>
      </c>
      <c r="B76" s="13"/>
      <c r="C76" s="79"/>
      <c r="D76" s="87" t="s">
        <v>176</v>
      </c>
      <c r="E76" s="81"/>
      <c r="F76" s="82"/>
      <c r="G76" s="82"/>
      <c r="H76" s="83"/>
      <c r="I76" s="84"/>
      <c r="J76" s="6"/>
      <c r="K76" s="8"/>
    </row>
    <row r="77" spans="1:11" ht="31.5">
      <c r="A77" s="1">
        <v>2</v>
      </c>
      <c r="B77" s="13"/>
      <c r="C77" s="79"/>
      <c r="D77" s="87" t="s">
        <v>177</v>
      </c>
      <c r="E77" s="81"/>
      <c r="F77" s="82"/>
      <c r="G77" s="82"/>
      <c r="H77" s="83"/>
      <c r="I77" s="84"/>
      <c r="J77" s="6"/>
      <c r="K77" s="8"/>
    </row>
    <row r="78" spans="1:11" ht="17.100000000000001" customHeight="1">
      <c r="A78" s="1">
        <v>2</v>
      </c>
      <c r="B78" s="13"/>
      <c r="C78" s="79"/>
      <c r="D78" s="87" t="s">
        <v>178</v>
      </c>
      <c r="E78" s="81"/>
      <c r="F78" s="82"/>
      <c r="G78" s="82"/>
      <c r="H78" s="83"/>
      <c r="I78" s="84"/>
      <c r="J78" s="6"/>
      <c r="K78" s="8"/>
    </row>
    <row r="79" spans="1:11" ht="31.9" customHeight="1">
      <c r="A79" s="1">
        <v>2</v>
      </c>
      <c r="B79" s="13"/>
      <c r="C79" s="79"/>
      <c r="D79" s="87" t="s">
        <v>179</v>
      </c>
      <c r="E79" s="81"/>
      <c r="F79" s="82"/>
      <c r="G79" s="82"/>
      <c r="H79" s="83"/>
      <c r="I79" s="84"/>
      <c r="J79" s="6"/>
      <c r="K79" s="8"/>
    </row>
    <row r="80" spans="1:11" ht="17.100000000000001" customHeight="1">
      <c r="A80" s="1">
        <v>2</v>
      </c>
      <c r="B80" s="13"/>
      <c r="C80" s="79"/>
      <c r="D80" s="87" t="s">
        <v>180</v>
      </c>
      <c r="E80" s="81"/>
      <c r="F80" s="82"/>
      <c r="G80" s="82"/>
      <c r="H80" s="83"/>
      <c r="I80" s="84"/>
      <c r="J80" s="6"/>
      <c r="K80" s="8"/>
    </row>
    <row r="81" spans="1:11" ht="17.100000000000001" customHeight="1">
      <c r="A81" s="1">
        <v>2</v>
      </c>
      <c r="B81" s="13"/>
      <c r="C81" s="79"/>
      <c r="D81" s="87" t="s">
        <v>181</v>
      </c>
      <c r="E81" s="81"/>
      <c r="F81" s="82"/>
      <c r="G81" s="82"/>
      <c r="H81" s="83"/>
      <c r="I81" s="84"/>
      <c r="J81" s="6"/>
      <c r="K81" s="8"/>
    </row>
    <row r="82" spans="1:11" ht="17.100000000000001" customHeight="1">
      <c r="A82" s="1">
        <v>2</v>
      </c>
      <c r="B82" s="13"/>
      <c r="C82" s="79"/>
      <c r="D82" s="87" t="s">
        <v>182</v>
      </c>
      <c r="E82" s="81"/>
      <c r="F82" s="82"/>
      <c r="G82" s="82"/>
      <c r="H82" s="83"/>
      <c r="I82" s="84"/>
      <c r="J82" s="6"/>
      <c r="K82" s="8"/>
    </row>
    <row r="83" spans="1:11" ht="17.100000000000001" customHeight="1">
      <c r="A83" s="1">
        <v>2</v>
      </c>
      <c r="B83" s="13"/>
      <c r="C83" s="79"/>
      <c r="D83" s="87" t="s">
        <v>183</v>
      </c>
      <c r="E83" s="81"/>
      <c r="F83" s="82"/>
      <c r="G83" s="82"/>
      <c r="H83" s="83"/>
      <c r="I83" s="84"/>
      <c r="J83" s="6"/>
      <c r="K83" s="8"/>
    </row>
    <row r="84" spans="1:11" ht="17.100000000000001" customHeight="1">
      <c r="A84" s="1">
        <v>2</v>
      </c>
      <c r="B84" s="13"/>
      <c r="C84" s="79"/>
      <c r="D84" s="87" t="s">
        <v>184</v>
      </c>
      <c r="E84" s="81"/>
      <c r="F84" s="82"/>
      <c r="G84" s="82"/>
      <c r="H84" s="83"/>
      <c r="I84" s="84"/>
      <c r="J84" s="6"/>
      <c r="K84" s="8"/>
    </row>
    <row r="85" spans="1:11" ht="17.100000000000001" customHeight="1">
      <c r="A85" s="1">
        <v>2</v>
      </c>
      <c r="B85" s="13"/>
      <c r="C85" s="79"/>
      <c r="D85" s="87" t="s">
        <v>185</v>
      </c>
      <c r="E85" s="81"/>
      <c r="F85" s="82"/>
      <c r="G85" s="82"/>
      <c r="H85" s="83"/>
      <c r="I85" s="84"/>
      <c r="J85" s="6"/>
      <c r="K85" s="8"/>
    </row>
    <row r="86" spans="1:11" ht="15.75">
      <c r="A86" s="1">
        <v>2</v>
      </c>
      <c r="B86" s="13"/>
      <c r="C86" s="79"/>
      <c r="D86" s="87" t="s">
        <v>186</v>
      </c>
      <c r="E86" s="81"/>
      <c r="F86" s="82"/>
      <c r="G86" s="82"/>
      <c r="H86" s="83"/>
      <c r="I86" s="84"/>
      <c r="J86" s="6"/>
      <c r="K86" s="8"/>
    </row>
    <row r="87" spans="1:11" ht="17.100000000000001" customHeight="1">
      <c r="A87" s="1">
        <v>2</v>
      </c>
      <c r="B87" s="13"/>
      <c r="C87" s="79"/>
      <c r="D87" s="87" t="s">
        <v>187</v>
      </c>
      <c r="E87" s="81"/>
      <c r="F87" s="82"/>
      <c r="G87" s="82"/>
      <c r="H87" s="83"/>
      <c r="I87" s="84"/>
      <c r="J87" s="6"/>
      <c r="K87" s="8"/>
    </row>
    <row r="88" spans="1:11" ht="17.100000000000001" customHeight="1">
      <c r="A88" s="1">
        <v>2</v>
      </c>
      <c r="B88" s="13"/>
      <c r="C88" s="79"/>
      <c r="D88" s="87" t="s">
        <v>188</v>
      </c>
      <c r="E88" s="81"/>
      <c r="F88" s="82"/>
      <c r="G88" s="82"/>
      <c r="H88" s="83"/>
      <c r="I88" s="84"/>
      <c r="J88" s="6"/>
      <c r="K88" s="8"/>
    </row>
    <row r="89" spans="1:11" ht="17.100000000000001" customHeight="1">
      <c r="A89" s="1">
        <v>2</v>
      </c>
      <c r="B89" s="13"/>
      <c r="C89" s="79"/>
      <c r="D89" s="87" t="s">
        <v>189</v>
      </c>
      <c r="E89" s="81"/>
      <c r="F89" s="82"/>
      <c r="G89" s="82"/>
      <c r="H89" s="83"/>
      <c r="I89" s="84"/>
      <c r="J89" s="6"/>
      <c r="K89" s="8"/>
    </row>
    <row r="90" spans="1:11" ht="15.75">
      <c r="A90" s="1">
        <v>2</v>
      </c>
      <c r="B90" s="13"/>
      <c r="C90" s="79"/>
      <c r="D90" s="87" t="s">
        <v>190</v>
      </c>
      <c r="E90" s="81"/>
      <c r="F90" s="82"/>
      <c r="G90" s="82"/>
      <c r="H90" s="83"/>
      <c r="I90" s="84"/>
      <c r="J90" s="6"/>
      <c r="K90" s="8"/>
    </row>
    <row r="91" spans="1:11" ht="17.100000000000001" customHeight="1">
      <c r="A91" s="1">
        <v>2</v>
      </c>
      <c r="B91" s="13"/>
      <c r="C91" s="79"/>
      <c r="D91" s="87" t="s">
        <v>191</v>
      </c>
      <c r="E91" s="81"/>
      <c r="F91" s="82"/>
      <c r="G91" s="82"/>
      <c r="H91" s="83"/>
      <c r="I91" s="84"/>
      <c r="J91" s="6"/>
      <c r="K91" s="8"/>
    </row>
    <row r="92" spans="1:11" ht="17.100000000000001" customHeight="1">
      <c r="A92" s="1">
        <v>2</v>
      </c>
      <c r="B92" s="13"/>
      <c r="C92" s="79"/>
      <c r="D92" s="87" t="s">
        <v>192</v>
      </c>
      <c r="E92" s="81"/>
      <c r="F92" s="82"/>
      <c r="G92" s="82"/>
      <c r="H92" s="83"/>
      <c r="I92" s="84"/>
      <c r="J92" s="6"/>
      <c r="K92" s="8"/>
    </row>
    <row r="93" spans="1:11" ht="15.75">
      <c r="A93" s="1">
        <v>2</v>
      </c>
      <c r="B93" s="13"/>
      <c r="C93" s="79"/>
      <c r="D93" s="87" t="s">
        <v>193</v>
      </c>
      <c r="E93" s="81"/>
      <c r="F93" s="82"/>
      <c r="G93" s="82"/>
      <c r="H93" s="83"/>
      <c r="I93" s="84"/>
      <c r="J93" s="6"/>
      <c r="K93" s="8"/>
    </row>
    <row r="94" spans="1:11" ht="63">
      <c r="A94" s="1">
        <v>2</v>
      </c>
      <c r="B94" s="13"/>
      <c r="C94" s="79"/>
      <c r="D94" s="87" t="s">
        <v>194</v>
      </c>
      <c r="E94" s="81"/>
      <c r="F94" s="82"/>
      <c r="G94" s="82"/>
      <c r="H94" s="83"/>
      <c r="I94" s="84"/>
      <c r="J94" s="6"/>
      <c r="K94" s="8"/>
    </row>
    <row r="95" spans="1:11" ht="17.100000000000001" customHeight="1">
      <c r="B95" s="13"/>
      <c r="C95" s="79"/>
      <c r="D95" s="284" t="str">
        <f>CONCATENATE("Sous total"," _ ",D71)</f>
        <v>Sous total _ Remplacemnt du pont roulant n°2</v>
      </c>
      <c r="E95" s="285"/>
      <c r="F95" s="285"/>
      <c r="G95" s="286"/>
      <c r="H95" s="287"/>
      <c r="I95" s="67">
        <f>SUBTOTAL(9,I72:I94)</f>
        <v>0</v>
      </c>
      <c r="J95" s="6"/>
      <c r="K95" s="8"/>
    </row>
    <row r="96" spans="1:11" ht="17.100000000000001" customHeight="1">
      <c r="B96" s="13"/>
      <c r="C96" s="79"/>
      <c r="D96" s="80"/>
      <c r="E96" s="81"/>
      <c r="F96" s="82"/>
      <c r="G96" s="82"/>
      <c r="H96" s="83"/>
      <c r="I96" s="84"/>
      <c r="J96" s="6"/>
      <c r="K96" s="8"/>
    </row>
    <row r="97" spans="1:11" ht="17.100000000000001" customHeight="1">
      <c r="A97" s="1">
        <v>2</v>
      </c>
      <c r="B97" s="13"/>
      <c r="C97" s="79"/>
      <c r="D97" s="89" t="s">
        <v>195</v>
      </c>
      <c r="E97" s="85" t="s">
        <v>171</v>
      </c>
      <c r="F97" s="82"/>
      <c r="G97" s="82"/>
      <c r="H97" s="83"/>
      <c r="I97" s="84"/>
      <c r="J97" s="6"/>
      <c r="K97" s="8"/>
    </row>
    <row r="98" spans="1:11" ht="17.100000000000001" customHeight="1">
      <c r="A98" s="1">
        <v>2</v>
      </c>
      <c r="B98" s="13"/>
      <c r="C98" s="79"/>
      <c r="D98" s="80" t="s">
        <v>198</v>
      </c>
      <c r="E98" s="81"/>
      <c r="F98" s="82"/>
      <c r="G98" s="82"/>
      <c r="H98" s="83"/>
      <c r="I98" s="84"/>
      <c r="J98" s="6"/>
      <c r="K98" s="8"/>
    </row>
    <row r="99" spans="1:11" ht="17.100000000000001" customHeight="1">
      <c r="B99" s="13"/>
      <c r="C99" s="79"/>
      <c r="D99" s="284" t="str">
        <f>CONCATENATE("Sous total"," _ ",D97)</f>
        <v>Sous total _ Optimisation de la régulation de combustion L1 et L2</v>
      </c>
      <c r="E99" s="285"/>
      <c r="F99" s="285"/>
      <c r="G99" s="286"/>
      <c r="H99" s="287"/>
      <c r="I99" s="67">
        <f>SUBTOTAL(9,I97:I98)</f>
        <v>0</v>
      </c>
      <c r="J99" s="6"/>
      <c r="K99" s="8"/>
    </row>
    <row r="100" spans="1:11" ht="17.100000000000001" customHeight="1">
      <c r="B100" s="13"/>
      <c r="C100" s="79"/>
      <c r="D100" s="80"/>
      <c r="E100" s="81"/>
      <c r="F100" s="82"/>
      <c r="G100" s="82"/>
      <c r="H100" s="83"/>
      <c r="I100" s="84"/>
      <c r="J100" s="6"/>
      <c r="K100" s="8"/>
    </row>
    <row r="101" spans="1:11" ht="17.100000000000001" customHeight="1">
      <c r="A101" s="1">
        <v>2</v>
      </c>
      <c r="B101" s="13"/>
      <c r="C101" s="79"/>
      <c r="D101" s="89" t="s">
        <v>196</v>
      </c>
      <c r="E101" s="85" t="s">
        <v>171</v>
      </c>
      <c r="F101" s="82"/>
      <c r="G101" s="82"/>
      <c r="H101" s="83"/>
      <c r="I101" s="84"/>
      <c r="J101" s="6"/>
      <c r="K101" s="8"/>
    </row>
    <row r="102" spans="1:11" ht="17.100000000000001" customHeight="1">
      <c r="A102" s="1">
        <v>2</v>
      </c>
      <c r="B102" s="13"/>
      <c r="C102" s="79"/>
      <c r="D102" s="80" t="s">
        <v>197</v>
      </c>
      <c r="E102" s="81"/>
      <c r="F102" s="82"/>
      <c r="G102" s="82"/>
      <c r="H102" s="83"/>
      <c r="I102" s="84"/>
      <c r="J102" s="6"/>
      <c r="K102" s="8"/>
    </row>
    <row r="103" spans="1:11" ht="17.100000000000001" customHeight="1">
      <c r="B103" s="13"/>
      <c r="C103" s="79"/>
      <c r="D103" s="284" t="str">
        <f>CONCATENATE("Sous total"," _ ",D101)</f>
        <v>Sous total _ Sécurisation des équipements d'automatisme</v>
      </c>
      <c r="E103" s="285"/>
      <c r="F103" s="285"/>
      <c r="G103" s="286"/>
      <c r="H103" s="287"/>
      <c r="I103" s="67">
        <f>SUBTOTAL(9,I101:I102)</f>
        <v>0</v>
      </c>
      <c r="J103" s="6"/>
      <c r="K103" s="8"/>
    </row>
    <row r="104" spans="1:11" ht="17.100000000000001" customHeight="1">
      <c r="B104" s="13"/>
      <c r="C104" s="79"/>
      <c r="D104" s="80"/>
      <c r="E104" s="81"/>
      <c r="F104" s="82"/>
      <c r="G104" s="82"/>
      <c r="H104" s="83"/>
      <c r="I104" s="84"/>
      <c r="J104" s="6"/>
      <c r="K104" s="8"/>
    </row>
    <row r="105" spans="1:11" ht="17.100000000000001" customHeight="1">
      <c r="B105" s="13"/>
      <c r="C105" s="79"/>
      <c r="D105" s="80"/>
      <c r="E105" s="81"/>
      <c r="F105" s="82"/>
      <c r="G105" s="82"/>
      <c r="H105" s="83"/>
      <c r="I105" s="84"/>
      <c r="J105" s="6"/>
      <c r="K105" s="8"/>
    </row>
    <row r="106" spans="1:11" ht="17.100000000000001" customHeight="1">
      <c r="A106" s="1">
        <v>2</v>
      </c>
      <c r="B106" s="13"/>
      <c r="C106" s="79"/>
      <c r="D106" s="89" t="s">
        <v>199</v>
      </c>
      <c r="E106" s="81"/>
      <c r="F106" s="82"/>
      <c r="G106" s="82"/>
      <c r="H106" s="83"/>
      <c r="I106" s="84"/>
      <c r="J106" s="6"/>
      <c r="K106" s="8"/>
    </row>
    <row r="107" spans="1:11" ht="17.100000000000001" customHeight="1">
      <c r="A107" s="1">
        <v>2</v>
      </c>
      <c r="B107" s="13"/>
      <c r="C107" s="79"/>
      <c r="D107" s="102" t="s">
        <v>267</v>
      </c>
      <c r="E107" s="81"/>
      <c r="F107" s="82"/>
      <c r="G107" s="82"/>
      <c r="H107" s="83"/>
      <c r="I107" s="84"/>
      <c r="J107" s="6"/>
      <c r="K107" s="8"/>
    </row>
    <row r="108" spans="1:11" ht="31.5">
      <c r="A108" s="1">
        <v>2</v>
      </c>
      <c r="B108" s="13"/>
      <c r="C108" s="79"/>
      <c r="D108" s="187" t="s">
        <v>200</v>
      </c>
      <c r="E108" s="81" t="s">
        <v>14</v>
      </c>
      <c r="F108" s="82">
        <v>0.99</v>
      </c>
      <c r="G108" s="188"/>
      <c r="H108" s="189"/>
      <c r="I108" s="41">
        <f t="shared" ref="I108:I112" si="2">H108*G108</f>
        <v>0</v>
      </c>
      <c r="J108" s="6"/>
      <c r="K108" s="8"/>
    </row>
    <row r="109" spans="1:11" ht="63">
      <c r="A109" s="1">
        <v>2</v>
      </c>
      <c r="B109" s="13"/>
      <c r="C109" s="79"/>
      <c r="D109" s="203" t="s">
        <v>313</v>
      </c>
      <c r="E109" s="105" t="s">
        <v>14</v>
      </c>
      <c r="F109" s="106">
        <v>8.8000000000000007</v>
      </c>
      <c r="G109" s="204"/>
      <c r="H109" s="189"/>
      <c r="I109" s="41">
        <f t="shared" si="2"/>
        <v>0</v>
      </c>
      <c r="J109" s="6"/>
      <c r="K109" s="8"/>
    </row>
    <row r="110" spans="1:11" ht="31.5">
      <c r="A110" s="1">
        <v>2</v>
      </c>
      <c r="B110" s="13"/>
      <c r="C110" s="79"/>
      <c r="D110" s="203" t="s">
        <v>201</v>
      </c>
      <c r="E110" s="105" t="s">
        <v>14</v>
      </c>
      <c r="F110" s="106">
        <v>3.3000000000000003</v>
      </c>
      <c r="G110" s="204"/>
      <c r="H110" s="189"/>
      <c r="I110" s="41">
        <f t="shared" si="2"/>
        <v>0</v>
      </c>
      <c r="J110" s="6"/>
      <c r="K110" s="8"/>
    </row>
    <row r="111" spans="1:11" ht="31.5">
      <c r="A111" s="1">
        <v>2</v>
      </c>
      <c r="B111" s="13"/>
      <c r="C111" s="79"/>
      <c r="D111" s="203" t="s">
        <v>290</v>
      </c>
      <c r="E111" s="105" t="s">
        <v>14</v>
      </c>
      <c r="F111" s="106">
        <v>4.4000000000000004</v>
      </c>
      <c r="G111" s="204"/>
      <c r="H111" s="189"/>
      <c r="I111" s="41">
        <f t="shared" si="2"/>
        <v>0</v>
      </c>
      <c r="J111" s="6"/>
      <c r="K111" s="8"/>
    </row>
    <row r="112" spans="1:11" ht="17.100000000000001" customHeight="1">
      <c r="A112" s="1">
        <v>2</v>
      </c>
      <c r="B112" s="13"/>
      <c r="C112" s="79"/>
      <c r="D112" s="203" t="s">
        <v>202</v>
      </c>
      <c r="E112" s="105" t="s">
        <v>14</v>
      </c>
      <c r="F112" s="106">
        <v>17.490000000000002</v>
      </c>
      <c r="G112" s="204"/>
      <c r="H112" s="189"/>
      <c r="I112" s="41">
        <f t="shared" si="2"/>
        <v>0</v>
      </c>
      <c r="J112" s="6"/>
      <c r="K112" s="8"/>
    </row>
    <row r="113" spans="1:11" ht="17.100000000000001" customHeight="1">
      <c r="A113" s="1">
        <v>2</v>
      </c>
      <c r="B113" s="13"/>
      <c r="C113" s="79"/>
      <c r="D113" s="205" t="s">
        <v>266</v>
      </c>
      <c r="E113" s="105"/>
      <c r="F113" s="106"/>
      <c r="G113" s="204"/>
      <c r="H113" s="189"/>
      <c r="I113" s="41"/>
      <c r="J113" s="6"/>
      <c r="K113" s="8"/>
    </row>
    <row r="114" spans="1:11" ht="17.100000000000001" customHeight="1">
      <c r="A114" s="1">
        <v>2</v>
      </c>
      <c r="B114" s="13"/>
      <c r="C114" s="79"/>
      <c r="D114" s="203" t="s">
        <v>291</v>
      </c>
      <c r="E114" s="105" t="s">
        <v>204</v>
      </c>
      <c r="F114" s="106">
        <v>9.9</v>
      </c>
      <c r="G114" s="204"/>
      <c r="H114" s="189"/>
      <c r="I114" s="41">
        <f t="shared" ref="I114:I119" si="3">H114*G114</f>
        <v>0</v>
      </c>
      <c r="J114" s="6"/>
      <c r="K114" s="8"/>
    </row>
    <row r="115" spans="1:11" ht="17.100000000000001" customHeight="1">
      <c r="A115" s="1">
        <v>2</v>
      </c>
      <c r="B115" s="13"/>
      <c r="C115" s="79"/>
      <c r="D115" s="203" t="s">
        <v>203</v>
      </c>
      <c r="E115" s="105" t="s">
        <v>15</v>
      </c>
      <c r="F115" s="106">
        <v>91.300000000000011</v>
      </c>
      <c r="G115" s="204"/>
      <c r="H115" s="189"/>
      <c r="I115" s="41">
        <f t="shared" si="3"/>
        <v>0</v>
      </c>
      <c r="J115" s="6"/>
      <c r="K115" s="8"/>
    </row>
    <row r="116" spans="1:11" ht="37.5" customHeight="1">
      <c r="A116" s="1">
        <v>2</v>
      </c>
      <c r="B116" s="13"/>
      <c r="C116" s="79"/>
      <c r="D116" s="203" t="s">
        <v>292</v>
      </c>
      <c r="E116" s="105" t="s">
        <v>16</v>
      </c>
      <c r="F116" s="106">
        <v>33</v>
      </c>
      <c r="G116" s="204"/>
      <c r="H116" s="189"/>
      <c r="I116" s="41">
        <f t="shared" si="3"/>
        <v>0</v>
      </c>
      <c r="J116" s="6"/>
      <c r="K116" s="8"/>
    </row>
    <row r="117" spans="1:11" ht="17.100000000000001" customHeight="1">
      <c r="B117" s="13"/>
      <c r="C117" s="79"/>
      <c r="D117" s="203" t="s">
        <v>293</v>
      </c>
      <c r="E117" s="105" t="s">
        <v>1</v>
      </c>
      <c r="F117" s="106"/>
      <c r="G117" s="204"/>
      <c r="H117" s="189"/>
      <c r="I117" s="41">
        <f t="shared" si="3"/>
        <v>0</v>
      </c>
      <c r="J117" s="6"/>
      <c r="K117" s="8"/>
    </row>
    <row r="118" spans="1:11" ht="32.450000000000003" customHeight="1">
      <c r="B118" s="13"/>
      <c r="C118" s="79"/>
      <c r="D118" s="203" t="s">
        <v>294</v>
      </c>
      <c r="E118" s="105" t="s">
        <v>16</v>
      </c>
      <c r="F118" s="106"/>
      <c r="G118" s="204"/>
      <c r="H118" s="189"/>
      <c r="I118" s="41">
        <f t="shared" si="3"/>
        <v>0</v>
      </c>
      <c r="J118" s="6"/>
      <c r="K118" s="8"/>
    </row>
    <row r="119" spans="1:11" ht="17.100000000000001" customHeight="1">
      <c r="B119" s="13"/>
      <c r="C119" s="79"/>
      <c r="D119" s="203" t="s">
        <v>295</v>
      </c>
      <c r="E119" s="105" t="s">
        <v>18</v>
      </c>
      <c r="F119" s="106"/>
      <c r="G119" s="204"/>
      <c r="H119" s="189"/>
      <c r="I119" s="41">
        <f t="shared" si="3"/>
        <v>0</v>
      </c>
      <c r="J119" s="6"/>
      <c r="K119" s="8"/>
    </row>
    <row r="120" spans="1:11" ht="17.100000000000001" customHeight="1">
      <c r="B120" s="13"/>
      <c r="C120" s="79"/>
      <c r="D120" s="284" t="str">
        <f>CONCATENATE("Sous total"," _ ",D106)</f>
        <v>Sous total _ Déplacement de la salle de controle commandes</v>
      </c>
      <c r="E120" s="285"/>
      <c r="F120" s="285"/>
      <c r="G120" s="286"/>
      <c r="H120" s="287"/>
      <c r="I120" s="67">
        <f>SUBTOTAL(9,I108:I119)</f>
        <v>0</v>
      </c>
      <c r="J120" s="6"/>
      <c r="K120" s="8"/>
    </row>
    <row r="121" spans="1:11" ht="17.100000000000001" customHeight="1">
      <c r="B121" s="13"/>
      <c r="C121" s="79"/>
      <c r="D121" s="80"/>
      <c r="E121" s="81"/>
      <c r="F121" s="82"/>
      <c r="G121" s="82"/>
      <c r="H121" s="83"/>
      <c r="I121" s="84"/>
      <c r="J121" s="6"/>
      <c r="K121" s="8"/>
    </row>
    <row r="122" spans="1:11" ht="17.100000000000001" customHeight="1">
      <c r="A122" s="1">
        <v>2</v>
      </c>
      <c r="B122" s="13"/>
      <c r="C122" s="79"/>
      <c r="D122" s="89" t="s">
        <v>205</v>
      </c>
      <c r="E122" s="81"/>
      <c r="F122" s="82"/>
      <c r="G122" s="82"/>
      <c r="H122" s="83"/>
      <c r="I122" s="84"/>
      <c r="J122" s="6"/>
      <c r="K122" s="8"/>
    </row>
    <row r="123" spans="1:11" ht="17.100000000000001" customHeight="1">
      <c r="A123" s="1">
        <v>2</v>
      </c>
      <c r="B123" s="13"/>
      <c r="C123" s="79"/>
      <c r="D123" s="104" t="s">
        <v>268</v>
      </c>
      <c r="E123" s="81"/>
      <c r="F123" s="82"/>
      <c r="G123" s="82"/>
      <c r="H123" s="83"/>
      <c r="I123" s="84"/>
      <c r="J123" s="6"/>
      <c r="K123" s="8"/>
    </row>
    <row r="124" spans="1:11" ht="17.100000000000001" customHeight="1">
      <c r="A124" s="1">
        <v>2</v>
      </c>
      <c r="B124" s="13"/>
      <c r="C124" s="79"/>
      <c r="D124" s="80" t="s">
        <v>206</v>
      </c>
      <c r="E124" s="81" t="s">
        <v>18</v>
      </c>
      <c r="F124" s="82">
        <v>1.1000000000000001</v>
      </c>
      <c r="G124" s="204"/>
      <c r="H124" s="189"/>
      <c r="I124" s="41">
        <f t="shared" ref="I124:I126" si="4">H124*G124</f>
        <v>0</v>
      </c>
      <c r="J124" s="6"/>
      <c r="K124" s="8"/>
    </row>
    <row r="125" spans="1:11" ht="17.100000000000001" customHeight="1">
      <c r="A125" s="1">
        <v>2</v>
      </c>
      <c r="B125" s="13"/>
      <c r="C125" s="79"/>
      <c r="D125" s="80" t="s">
        <v>207</v>
      </c>
      <c r="E125" s="81" t="s">
        <v>15</v>
      </c>
      <c r="F125" s="82">
        <v>133.749</v>
      </c>
      <c r="G125" s="204"/>
      <c r="H125" s="189"/>
      <c r="I125" s="41">
        <f t="shared" si="4"/>
        <v>0</v>
      </c>
      <c r="J125" s="6"/>
      <c r="K125" s="8"/>
    </row>
    <row r="126" spans="1:11" ht="17.100000000000001" customHeight="1">
      <c r="A126" s="1">
        <v>2</v>
      </c>
      <c r="B126" s="13"/>
      <c r="C126" s="79"/>
      <c r="D126" s="80" t="s">
        <v>43</v>
      </c>
      <c r="E126" s="81" t="s">
        <v>14</v>
      </c>
      <c r="F126" s="82">
        <v>160.49879999999996</v>
      </c>
      <c r="G126" s="204"/>
      <c r="H126" s="189"/>
      <c r="I126" s="41">
        <f t="shared" si="4"/>
        <v>0</v>
      </c>
      <c r="J126" s="6"/>
      <c r="K126" s="8"/>
    </row>
    <row r="127" spans="1:11" ht="31.9" customHeight="1">
      <c r="A127" s="1">
        <v>2</v>
      </c>
      <c r="B127" s="13"/>
      <c r="C127" s="79"/>
      <c r="D127" s="103" t="s">
        <v>208</v>
      </c>
      <c r="E127" s="81" t="s">
        <v>15</v>
      </c>
      <c r="F127" s="82">
        <v>0</v>
      </c>
      <c r="G127" s="204"/>
      <c r="H127" s="189"/>
      <c r="I127" s="41">
        <f>H127*G127</f>
        <v>0</v>
      </c>
      <c r="J127" s="6"/>
      <c r="K127" s="8"/>
    </row>
    <row r="128" spans="1:11" ht="17.100000000000001" customHeight="1">
      <c r="A128" s="1">
        <v>2</v>
      </c>
      <c r="B128" s="13"/>
      <c r="C128" s="79"/>
      <c r="D128" s="104" t="s">
        <v>296</v>
      </c>
      <c r="E128" s="81" t="s">
        <v>15</v>
      </c>
      <c r="F128" s="82"/>
      <c r="G128" s="204"/>
      <c r="H128" s="189"/>
      <c r="I128" s="41">
        <f t="shared" ref="I128:I146" si="5">H128*G128</f>
        <v>0</v>
      </c>
      <c r="J128" s="6"/>
      <c r="K128" s="8"/>
    </row>
    <row r="129" spans="1:11" ht="17.100000000000001" customHeight="1">
      <c r="A129" s="1">
        <v>2</v>
      </c>
      <c r="B129" s="13"/>
      <c r="C129" s="79"/>
      <c r="D129" s="80" t="s">
        <v>269</v>
      </c>
      <c r="E129" s="81"/>
      <c r="F129" s="82">
        <v>182.60000000000002</v>
      </c>
      <c r="G129" s="204"/>
      <c r="H129" s="189"/>
      <c r="I129" s="41"/>
      <c r="J129" s="6"/>
      <c r="K129" s="8"/>
    </row>
    <row r="130" spans="1:11" ht="17.100000000000001" customHeight="1">
      <c r="A130" s="1">
        <v>2</v>
      </c>
      <c r="B130" s="13"/>
      <c r="C130" s="79"/>
      <c r="D130" s="80" t="s">
        <v>209</v>
      </c>
      <c r="E130" s="81" t="s">
        <v>15</v>
      </c>
      <c r="F130" s="82">
        <v>182.60000000000002</v>
      </c>
      <c r="G130" s="204"/>
      <c r="H130" s="189"/>
      <c r="I130" s="41">
        <f t="shared" si="5"/>
        <v>0</v>
      </c>
      <c r="J130" s="6"/>
      <c r="K130" s="8"/>
    </row>
    <row r="131" spans="1:11" ht="17.100000000000001" customHeight="1">
      <c r="A131" s="1">
        <v>2</v>
      </c>
      <c r="B131" s="13"/>
      <c r="C131" s="79"/>
      <c r="D131" s="80" t="s">
        <v>210</v>
      </c>
      <c r="E131" s="81" t="s">
        <v>15</v>
      </c>
      <c r="F131" s="82">
        <v>182.60000000000002</v>
      </c>
      <c r="G131" s="204"/>
      <c r="H131" s="189"/>
      <c r="I131" s="41">
        <f t="shared" si="5"/>
        <v>0</v>
      </c>
      <c r="J131" s="6"/>
      <c r="K131" s="8"/>
    </row>
    <row r="132" spans="1:11" ht="17.100000000000001" customHeight="1">
      <c r="A132" s="1">
        <v>2</v>
      </c>
      <c r="B132" s="13"/>
      <c r="C132" s="79"/>
      <c r="D132" s="80" t="s">
        <v>211</v>
      </c>
      <c r="E132" s="81"/>
      <c r="F132" s="82"/>
      <c r="G132" s="204"/>
      <c r="H132" s="189"/>
      <c r="I132" s="41"/>
      <c r="J132" s="6"/>
      <c r="K132" s="8"/>
    </row>
    <row r="133" spans="1:11" ht="17.100000000000001" customHeight="1">
      <c r="A133" s="1">
        <v>2</v>
      </c>
      <c r="B133" s="13"/>
      <c r="C133" s="79"/>
      <c r="D133" s="104" t="s">
        <v>297</v>
      </c>
      <c r="E133" s="81"/>
      <c r="F133" s="82"/>
      <c r="G133" s="204"/>
      <c r="H133" s="189"/>
      <c r="I133" s="41"/>
      <c r="J133" s="6"/>
      <c r="K133" s="8"/>
    </row>
    <row r="134" spans="1:11" ht="17.100000000000001" customHeight="1">
      <c r="A134" s="1">
        <v>2</v>
      </c>
      <c r="B134" s="13"/>
      <c r="C134" s="79"/>
      <c r="D134" s="80" t="s">
        <v>212</v>
      </c>
      <c r="E134" s="81" t="s">
        <v>14</v>
      </c>
      <c r="F134" s="82">
        <v>117.99040000000002</v>
      </c>
      <c r="G134" s="204"/>
      <c r="H134" s="189"/>
      <c r="I134" s="41">
        <f t="shared" si="5"/>
        <v>0</v>
      </c>
      <c r="J134" s="6"/>
      <c r="K134" s="8"/>
    </row>
    <row r="135" spans="1:11" ht="17.100000000000001" customHeight="1">
      <c r="A135" s="1">
        <v>2</v>
      </c>
      <c r="B135" s="13"/>
      <c r="C135" s="79"/>
      <c r="D135" s="80" t="s">
        <v>213</v>
      </c>
      <c r="E135" s="81" t="s">
        <v>14</v>
      </c>
      <c r="F135" s="82">
        <v>117.99040000000002</v>
      </c>
      <c r="G135" s="204"/>
      <c r="H135" s="189"/>
      <c r="I135" s="41">
        <f t="shared" si="5"/>
        <v>0</v>
      </c>
      <c r="J135" s="6"/>
      <c r="K135" s="8"/>
    </row>
    <row r="136" spans="1:11" ht="17.100000000000001" customHeight="1">
      <c r="A136" s="1">
        <v>2</v>
      </c>
      <c r="B136" s="13"/>
      <c r="C136" s="79"/>
      <c r="D136" s="80" t="s">
        <v>214</v>
      </c>
      <c r="E136" s="81" t="s">
        <v>18</v>
      </c>
      <c r="F136" s="82">
        <v>1.1000000000000001</v>
      </c>
      <c r="G136" s="204"/>
      <c r="H136" s="189"/>
      <c r="I136" s="41">
        <f t="shared" si="5"/>
        <v>0</v>
      </c>
      <c r="J136" s="6"/>
      <c r="K136" s="8"/>
    </row>
    <row r="137" spans="1:11" ht="17.100000000000001" customHeight="1">
      <c r="A137" s="1">
        <v>2</v>
      </c>
      <c r="B137" s="13"/>
      <c r="C137" s="79"/>
      <c r="D137" s="104" t="s">
        <v>270</v>
      </c>
      <c r="E137" s="81"/>
      <c r="F137" s="82"/>
      <c r="G137" s="204"/>
      <c r="H137" s="189"/>
      <c r="I137" s="41"/>
      <c r="J137" s="6"/>
      <c r="K137" s="8"/>
    </row>
    <row r="138" spans="1:11" ht="36.6" customHeight="1">
      <c r="A138" s="1">
        <v>2</v>
      </c>
      <c r="B138" s="13"/>
      <c r="C138" s="79"/>
      <c r="D138" s="103" t="s">
        <v>215</v>
      </c>
      <c r="E138" s="81" t="s">
        <v>17</v>
      </c>
      <c r="F138" s="82">
        <v>1.1000000000000001</v>
      </c>
      <c r="G138" s="204"/>
      <c r="H138" s="189"/>
      <c r="I138" s="41">
        <f t="shared" si="5"/>
        <v>0</v>
      </c>
      <c r="J138" s="6"/>
      <c r="K138" s="8"/>
    </row>
    <row r="139" spans="1:11" ht="17.100000000000001" customHeight="1">
      <c r="A139" s="1">
        <v>2</v>
      </c>
      <c r="B139" s="13"/>
      <c r="C139" s="79"/>
      <c r="D139" s="80" t="s">
        <v>216</v>
      </c>
      <c r="E139" s="81" t="s">
        <v>17</v>
      </c>
      <c r="F139" s="82">
        <v>8.8000000000000007</v>
      </c>
      <c r="G139" s="204"/>
      <c r="H139" s="189"/>
      <c r="I139" s="41">
        <f t="shared" si="5"/>
        <v>0</v>
      </c>
      <c r="J139" s="6"/>
      <c r="K139" s="8"/>
    </row>
    <row r="140" spans="1:11" ht="17.100000000000001" customHeight="1">
      <c r="A140" s="1">
        <v>2</v>
      </c>
      <c r="B140" s="13"/>
      <c r="C140" s="79"/>
      <c r="D140" s="80" t="s">
        <v>217</v>
      </c>
      <c r="E140" s="81" t="s">
        <v>17</v>
      </c>
      <c r="F140" s="82">
        <v>8.8000000000000007</v>
      </c>
      <c r="G140" s="204"/>
      <c r="H140" s="189"/>
      <c r="I140" s="41">
        <f t="shared" si="5"/>
        <v>0</v>
      </c>
      <c r="J140" s="6"/>
      <c r="K140" s="8"/>
    </row>
    <row r="141" spans="1:11" ht="17.100000000000001" customHeight="1">
      <c r="A141" s="1">
        <v>2</v>
      </c>
      <c r="B141" s="13"/>
      <c r="C141" s="79"/>
      <c r="D141" s="80" t="s">
        <v>218</v>
      </c>
      <c r="E141" s="81" t="s">
        <v>14</v>
      </c>
      <c r="F141" s="82">
        <v>8.8000000000000007</v>
      </c>
      <c r="G141" s="204"/>
      <c r="H141" s="189"/>
      <c r="I141" s="41">
        <f t="shared" si="5"/>
        <v>0</v>
      </c>
      <c r="J141" s="6"/>
      <c r="K141" s="8"/>
    </row>
    <row r="142" spans="1:11" ht="17.100000000000001" customHeight="1">
      <c r="A142" s="1">
        <v>2</v>
      </c>
      <c r="B142" s="13"/>
      <c r="C142" s="79"/>
      <c r="D142" s="80" t="s">
        <v>219</v>
      </c>
      <c r="E142" s="81" t="s">
        <v>16</v>
      </c>
      <c r="F142" s="82">
        <v>16.5</v>
      </c>
      <c r="G142" s="204"/>
      <c r="H142" s="189"/>
      <c r="I142" s="41">
        <f t="shared" si="5"/>
        <v>0</v>
      </c>
      <c r="J142" s="6"/>
      <c r="K142" s="8"/>
    </row>
    <row r="143" spans="1:11" ht="17.100000000000001" customHeight="1">
      <c r="A143" s="1">
        <v>2</v>
      </c>
      <c r="B143" s="13"/>
      <c r="C143" s="79"/>
      <c r="D143" s="80" t="s">
        <v>220</v>
      </c>
      <c r="E143" s="81" t="s">
        <v>15</v>
      </c>
      <c r="F143" s="82">
        <v>67.100000000000009</v>
      </c>
      <c r="G143" s="204"/>
      <c r="H143" s="189"/>
      <c r="I143" s="41">
        <f t="shared" si="5"/>
        <v>0</v>
      </c>
      <c r="J143" s="6"/>
      <c r="K143" s="8"/>
    </row>
    <row r="144" spans="1:11" ht="17.100000000000001" customHeight="1">
      <c r="A144" s="1">
        <v>2</v>
      </c>
      <c r="B144" s="13"/>
      <c r="C144" s="79"/>
      <c r="D144" s="104" t="s">
        <v>276</v>
      </c>
      <c r="E144" s="81"/>
      <c r="F144" s="82"/>
      <c r="G144" s="204"/>
      <c r="H144" s="189"/>
      <c r="I144" s="41"/>
      <c r="J144" s="6"/>
      <c r="K144" s="8"/>
    </row>
    <row r="145" spans="1:11" ht="17.100000000000001" customHeight="1">
      <c r="A145" s="1">
        <v>2</v>
      </c>
      <c r="B145" s="13"/>
      <c r="C145" s="79"/>
      <c r="D145" s="80" t="s">
        <v>277</v>
      </c>
      <c r="E145" s="81" t="s">
        <v>1</v>
      </c>
      <c r="F145" s="82">
        <v>130</v>
      </c>
      <c r="G145" s="204"/>
      <c r="H145" s="189"/>
      <c r="I145" s="41">
        <f t="shared" si="5"/>
        <v>0</v>
      </c>
      <c r="J145" s="6"/>
      <c r="K145" s="8"/>
    </row>
    <row r="146" spans="1:11" ht="17.100000000000001" customHeight="1">
      <c r="A146" s="1">
        <v>2</v>
      </c>
      <c r="B146" s="13"/>
      <c r="C146" s="79"/>
      <c r="D146" s="187" t="s">
        <v>298</v>
      </c>
      <c r="E146" s="81" t="s">
        <v>17</v>
      </c>
      <c r="F146" s="82"/>
      <c r="G146" s="188"/>
      <c r="H146" s="189"/>
      <c r="I146" s="41">
        <f t="shared" si="5"/>
        <v>0</v>
      </c>
      <c r="J146" s="6"/>
      <c r="K146" s="8"/>
    </row>
    <row r="147" spans="1:11" ht="63" customHeight="1">
      <c r="A147" s="1">
        <v>2</v>
      </c>
      <c r="B147" s="13"/>
      <c r="C147" s="79"/>
      <c r="D147" s="203" t="s">
        <v>299</v>
      </c>
      <c r="E147" s="81"/>
      <c r="F147" s="82"/>
      <c r="G147" s="82"/>
      <c r="H147" s="83"/>
      <c r="I147" s="41"/>
      <c r="J147" s="6"/>
      <c r="K147" s="8"/>
    </row>
    <row r="148" spans="1:11" ht="17.100000000000001" customHeight="1">
      <c r="B148" s="13"/>
      <c r="C148" s="79"/>
      <c r="D148" s="284" t="str">
        <f>CONCATENATE("Sous total"," _ ",D122)</f>
        <v>Sous total _ Réfection des locaux administratif</v>
      </c>
      <c r="E148" s="285"/>
      <c r="F148" s="285"/>
      <c r="G148" s="286"/>
      <c r="H148" s="287"/>
      <c r="I148" s="67">
        <f>SUBTOTAL(9,I123:I146)</f>
        <v>0</v>
      </c>
      <c r="J148" s="6"/>
      <c r="K148" s="8"/>
    </row>
    <row r="149" spans="1:11" ht="17.100000000000001" customHeight="1">
      <c r="B149" s="13"/>
      <c r="C149" s="79"/>
      <c r="D149" s="80"/>
      <c r="E149" s="81"/>
      <c r="F149" s="82"/>
      <c r="G149" s="82"/>
      <c r="H149" s="83"/>
      <c r="I149" s="84"/>
      <c r="J149" s="6"/>
      <c r="K149" s="8"/>
    </row>
    <row r="150" spans="1:11" ht="17.100000000000001" customHeight="1">
      <c r="A150" s="1">
        <v>2</v>
      </c>
      <c r="B150" s="13"/>
      <c r="C150" s="79"/>
      <c r="D150" s="89" t="s">
        <v>221</v>
      </c>
      <c r="E150" s="85" t="s">
        <v>171</v>
      </c>
      <c r="F150" s="82"/>
      <c r="G150" s="82"/>
      <c r="H150" s="83"/>
      <c r="I150" s="84"/>
      <c r="J150" s="6"/>
      <c r="K150" s="8"/>
    </row>
    <row r="151" spans="1:11" ht="17.100000000000001" customHeight="1">
      <c r="A151" s="1">
        <v>2</v>
      </c>
      <c r="B151" s="13"/>
      <c r="C151" s="79"/>
      <c r="D151" s="80" t="s">
        <v>222</v>
      </c>
      <c r="E151" s="81"/>
      <c r="F151" s="82"/>
      <c r="G151" s="82"/>
      <c r="H151" s="83"/>
      <c r="I151" s="84"/>
      <c r="J151" s="6"/>
      <c r="K151" s="8"/>
    </row>
    <row r="152" spans="1:11" ht="17.100000000000001" customHeight="1">
      <c r="B152" s="13"/>
      <c r="C152" s="79"/>
      <c r="D152" s="284" t="str">
        <f>CONCATENATE("Sous total"," _ ",D150)</f>
        <v>Sous total _ BREF WI</v>
      </c>
      <c r="E152" s="285"/>
      <c r="F152" s="285"/>
      <c r="G152" s="286"/>
      <c r="H152" s="287"/>
      <c r="I152" s="67">
        <f>SUBTOTAL(9,I150:I151)</f>
        <v>0</v>
      </c>
      <c r="J152" s="6"/>
      <c r="K152" s="8"/>
    </row>
    <row r="153" spans="1:11" ht="17.100000000000001" customHeight="1">
      <c r="B153" s="13"/>
      <c r="C153" s="79"/>
      <c r="D153" s="80"/>
      <c r="E153" s="81"/>
      <c r="F153" s="82"/>
      <c r="G153" s="82"/>
      <c r="H153" s="83"/>
      <c r="I153" s="84"/>
      <c r="J153" s="6"/>
      <c r="K153" s="8"/>
    </row>
    <row r="154" spans="1:11" ht="17.100000000000001" customHeight="1">
      <c r="A154" s="1">
        <v>2</v>
      </c>
      <c r="B154" s="13"/>
      <c r="C154" s="79"/>
      <c r="D154" s="89" t="s">
        <v>223</v>
      </c>
      <c r="E154" s="81"/>
      <c r="F154" s="82"/>
      <c r="G154" s="82"/>
      <c r="H154" s="83"/>
      <c r="I154" s="84"/>
      <c r="J154" s="6"/>
      <c r="K154" s="8"/>
    </row>
    <row r="155" spans="1:11" ht="17.100000000000001" customHeight="1">
      <c r="A155" s="1">
        <v>2</v>
      </c>
      <c r="B155" s="13"/>
      <c r="C155" s="79"/>
      <c r="D155" s="190" t="s">
        <v>268</v>
      </c>
      <c r="E155" s="191"/>
      <c r="F155" s="82"/>
      <c r="G155" s="82"/>
      <c r="H155" s="83"/>
      <c r="I155" s="84"/>
      <c r="J155" s="6"/>
      <c r="K155" s="8"/>
    </row>
    <row r="156" spans="1:11" ht="17.100000000000001" customHeight="1">
      <c r="A156" s="1">
        <v>2</v>
      </c>
      <c r="B156" s="13"/>
      <c r="C156" s="79"/>
      <c r="D156" s="187" t="s">
        <v>206</v>
      </c>
      <c r="E156" s="191" t="s">
        <v>18</v>
      </c>
      <c r="F156" s="82">
        <v>1.1000000000000001</v>
      </c>
      <c r="G156" s="82"/>
      <c r="H156" s="83"/>
      <c r="I156" s="41">
        <f t="shared" ref="I156:I162" si="6">H156*G156</f>
        <v>0</v>
      </c>
      <c r="J156" s="6"/>
      <c r="K156" s="8"/>
    </row>
    <row r="157" spans="1:11" ht="17.100000000000001" customHeight="1">
      <c r="A157" s="1">
        <v>2</v>
      </c>
      <c r="B157" s="13"/>
      <c r="C157" s="79"/>
      <c r="D157" s="187" t="s">
        <v>264</v>
      </c>
      <c r="E157" s="191" t="s">
        <v>18</v>
      </c>
      <c r="F157" s="82">
        <v>1.1000000000000001</v>
      </c>
      <c r="G157" s="82"/>
      <c r="H157" s="83"/>
      <c r="I157" s="41">
        <f t="shared" si="6"/>
        <v>0</v>
      </c>
      <c r="J157" s="6"/>
      <c r="K157" s="8"/>
    </row>
    <row r="158" spans="1:11" ht="31.5">
      <c r="A158" s="1">
        <v>2</v>
      </c>
      <c r="B158" s="13"/>
      <c r="C158" s="79"/>
      <c r="D158" s="203" t="s">
        <v>314</v>
      </c>
      <c r="E158" s="191" t="s">
        <v>14</v>
      </c>
      <c r="F158" s="82">
        <v>0</v>
      </c>
      <c r="G158" s="82"/>
      <c r="H158" s="83"/>
      <c r="I158" s="41">
        <f t="shared" si="6"/>
        <v>0</v>
      </c>
      <c r="J158" s="6"/>
      <c r="K158" s="8"/>
    </row>
    <row r="159" spans="1:11" ht="46.9" customHeight="1">
      <c r="A159" s="1">
        <v>2</v>
      </c>
      <c r="B159" s="13"/>
      <c r="C159" s="79"/>
      <c r="D159" s="203" t="s">
        <v>315</v>
      </c>
      <c r="E159" s="191" t="s">
        <v>16</v>
      </c>
      <c r="F159" s="82">
        <v>0</v>
      </c>
      <c r="G159" s="82"/>
      <c r="H159" s="83"/>
      <c r="I159" s="41">
        <f t="shared" si="6"/>
        <v>0</v>
      </c>
      <c r="J159" s="6"/>
      <c r="K159" s="8"/>
    </row>
    <row r="160" spans="1:11" ht="15.75">
      <c r="A160" s="1">
        <v>2</v>
      </c>
      <c r="B160" s="13"/>
      <c r="C160" s="79"/>
      <c r="D160" s="203" t="s">
        <v>43</v>
      </c>
      <c r="E160" s="191" t="s">
        <v>14</v>
      </c>
      <c r="F160" s="82">
        <v>0</v>
      </c>
      <c r="G160" s="82"/>
      <c r="H160" s="83"/>
      <c r="I160" s="41">
        <f t="shared" si="6"/>
        <v>0</v>
      </c>
      <c r="J160" s="6"/>
      <c r="K160" s="8"/>
    </row>
    <row r="161" spans="1:11" ht="33.6" customHeight="1">
      <c r="A161" s="1">
        <v>2</v>
      </c>
      <c r="B161" s="13"/>
      <c r="C161" s="79"/>
      <c r="D161" s="203" t="s">
        <v>224</v>
      </c>
      <c r="E161" s="191" t="s">
        <v>15</v>
      </c>
      <c r="F161" s="82">
        <v>84.48</v>
      </c>
      <c r="G161" s="82"/>
      <c r="H161" s="83"/>
      <c r="I161" s="41">
        <f t="shared" si="6"/>
        <v>0</v>
      </c>
      <c r="J161" s="6"/>
      <c r="K161" s="8"/>
    </row>
    <row r="162" spans="1:11" ht="17.100000000000001" customHeight="1">
      <c r="A162" s="1">
        <v>2</v>
      </c>
      <c r="B162" s="13"/>
      <c r="C162" s="79"/>
      <c r="D162" s="203" t="s">
        <v>214</v>
      </c>
      <c r="E162" s="191" t="s">
        <v>18</v>
      </c>
      <c r="F162" s="82">
        <v>1.1000000000000001</v>
      </c>
      <c r="G162" s="82"/>
      <c r="H162" s="83"/>
      <c r="I162" s="41">
        <f t="shared" si="6"/>
        <v>0</v>
      </c>
      <c r="J162" s="6"/>
      <c r="K162" s="8"/>
    </row>
    <row r="163" spans="1:11" ht="17.100000000000001" customHeight="1">
      <c r="A163" s="1">
        <v>2</v>
      </c>
      <c r="B163" s="13"/>
      <c r="C163" s="79"/>
      <c r="D163" s="203" t="s">
        <v>225</v>
      </c>
      <c r="E163" s="191"/>
      <c r="F163" s="82"/>
      <c r="G163" s="82"/>
      <c r="H163" s="83"/>
      <c r="I163" s="41"/>
      <c r="J163" s="6"/>
      <c r="K163" s="8"/>
    </row>
    <row r="164" spans="1:11" ht="17.100000000000001" customHeight="1">
      <c r="A164" s="1">
        <v>2</v>
      </c>
      <c r="B164" s="13"/>
      <c r="C164" s="79"/>
      <c r="D164" s="203" t="s">
        <v>212</v>
      </c>
      <c r="E164" s="191" t="s">
        <v>14</v>
      </c>
      <c r="F164" s="82">
        <v>33.792000000000002</v>
      </c>
      <c r="G164" s="82"/>
      <c r="H164" s="83"/>
      <c r="I164" s="41">
        <f t="shared" ref="I164:I165" si="7">H164*G164</f>
        <v>0</v>
      </c>
      <c r="J164" s="6"/>
      <c r="K164" s="8"/>
    </row>
    <row r="165" spans="1:11" ht="17.100000000000001" customHeight="1">
      <c r="A165" s="1">
        <v>2</v>
      </c>
      <c r="B165" s="13"/>
      <c r="C165" s="79"/>
      <c r="D165" s="203" t="s">
        <v>213</v>
      </c>
      <c r="E165" s="191" t="s">
        <v>14</v>
      </c>
      <c r="F165" s="82">
        <v>33.792000000000002</v>
      </c>
      <c r="G165" s="82"/>
      <c r="H165" s="83"/>
      <c r="I165" s="41">
        <f t="shared" si="7"/>
        <v>0</v>
      </c>
      <c r="J165" s="6"/>
      <c r="K165" s="8"/>
    </row>
    <row r="166" spans="1:11" ht="31.9" customHeight="1">
      <c r="A166" s="1">
        <v>2</v>
      </c>
      <c r="B166" s="13"/>
      <c r="C166" s="79"/>
      <c r="D166" s="205" t="s">
        <v>316</v>
      </c>
      <c r="E166" s="191"/>
      <c r="F166" s="82"/>
      <c r="G166" s="82"/>
      <c r="H166" s="83"/>
      <c r="I166" s="41"/>
      <c r="J166" s="6"/>
      <c r="K166" s="8"/>
    </row>
    <row r="167" spans="1:11" ht="31.9" customHeight="1">
      <c r="A167" s="1">
        <v>2</v>
      </c>
      <c r="B167" s="13"/>
      <c r="C167" s="79"/>
      <c r="D167" s="203" t="s">
        <v>317</v>
      </c>
      <c r="E167" s="191" t="s">
        <v>17</v>
      </c>
      <c r="F167" s="82">
        <v>0</v>
      </c>
      <c r="G167" s="82"/>
      <c r="H167" s="83"/>
      <c r="I167" s="41">
        <f t="shared" ref="I167:I174" si="8">H167*G167</f>
        <v>0</v>
      </c>
      <c r="J167" s="6"/>
      <c r="K167" s="8"/>
    </row>
    <row r="168" spans="1:11" ht="31.9" customHeight="1">
      <c r="A168" s="1">
        <v>2</v>
      </c>
      <c r="B168" s="13"/>
      <c r="C168" s="79"/>
      <c r="D168" s="203" t="s">
        <v>318</v>
      </c>
      <c r="E168" s="191" t="s">
        <v>17</v>
      </c>
      <c r="F168" s="82">
        <v>0</v>
      </c>
      <c r="G168" s="82"/>
      <c r="H168" s="83"/>
      <c r="I168" s="41">
        <f t="shared" si="8"/>
        <v>0</v>
      </c>
      <c r="J168" s="6"/>
      <c r="K168" s="8"/>
    </row>
    <row r="169" spans="1:11" ht="31.9" customHeight="1">
      <c r="A169" s="1">
        <v>2</v>
      </c>
      <c r="B169" s="13"/>
      <c r="C169" s="79"/>
      <c r="D169" s="203" t="s">
        <v>319</v>
      </c>
      <c r="E169" s="191" t="s">
        <v>17</v>
      </c>
      <c r="F169" s="82">
        <v>0</v>
      </c>
      <c r="G169" s="82"/>
      <c r="H169" s="83"/>
      <c r="I169" s="41">
        <f t="shared" si="8"/>
        <v>0</v>
      </c>
      <c r="J169" s="6"/>
      <c r="K169" s="8"/>
    </row>
    <row r="170" spans="1:11" ht="31.9" customHeight="1">
      <c r="A170" s="1">
        <v>2</v>
      </c>
      <c r="B170" s="13"/>
      <c r="C170" s="79"/>
      <c r="D170" s="203" t="s">
        <v>320</v>
      </c>
      <c r="E170" s="191" t="s">
        <v>14</v>
      </c>
      <c r="F170" s="82">
        <v>0</v>
      </c>
      <c r="G170" s="82"/>
      <c r="H170" s="83"/>
      <c r="I170" s="41">
        <f t="shared" si="8"/>
        <v>0</v>
      </c>
      <c r="J170" s="6"/>
      <c r="K170" s="8"/>
    </row>
    <row r="171" spans="1:11" ht="17.100000000000001" customHeight="1">
      <c r="A171" s="1">
        <v>2</v>
      </c>
      <c r="B171" s="13"/>
      <c r="C171" s="79"/>
      <c r="D171" s="203" t="s">
        <v>219</v>
      </c>
      <c r="E171" s="191" t="s">
        <v>16</v>
      </c>
      <c r="F171" s="82">
        <v>0</v>
      </c>
      <c r="G171" s="82"/>
      <c r="H171" s="83"/>
      <c r="I171" s="41">
        <f t="shared" si="8"/>
        <v>0</v>
      </c>
      <c r="J171" s="6"/>
      <c r="K171" s="8"/>
    </row>
    <row r="172" spans="1:11" ht="17.100000000000001" customHeight="1">
      <c r="A172" s="1">
        <v>2</v>
      </c>
      <c r="B172" s="13"/>
      <c r="C172" s="79"/>
      <c r="D172" s="203" t="s">
        <v>321</v>
      </c>
      <c r="E172" s="191" t="s">
        <v>17</v>
      </c>
      <c r="F172" s="82">
        <v>0</v>
      </c>
      <c r="G172" s="82"/>
      <c r="H172" s="83"/>
      <c r="I172" s="41">
        <f t="shared" si="8"/>
        <v>0</v>
      </c>
      <c r="J172" s="6"/>
      <c r="K172" s="8"/>
    </row>
    <row r="173" spans="1:11" ht="17.100000000000001" customHeight="1">
      <c r="A173" s="1">
        <v>2</v>
      </c>
      <c r="B173" s="13"/>
      <c r="C173" s="79"/>
      <c r="D173" s="203" t="s">
        <v>220</v>
      </c>
      <c r="E173" s="191" t="s">
        <v>15</v>
      </c>
      <c r="F173" s="82">
        <v>84.48</v>
      </c>
      <c r="G173" s="82"/>
      <c r="H173" s="83"/>
      <c r="I173" s="41">
        <f t="shared" si="8"/>
        <v>0</v>
      </c>
      <c r="J173" s="6"/>
      <c r="K173" s="8"/>
    </row>
    <row r="174" spans="1:11" ht="17.100000000000001" customHeight="1">
      <c r="A174" s="1">
        <v>2</v>
      </c>
      <c r="B174" s="13"/>
      <c r="C174" s="79"/>
      <c r="D174" s="203" t="s">
        <v>300</v>
      </c>
      <c r="E174" s="191" t="s">
        <v>16</v>
      </c>
      <c r="F174" s="82">
        <v>70.400000000000006</v>
      </c>
      <c r="G174" s="82"/>
      <c r="H174" s="83"/>
      <c r="I174" s="41">
        <f t="shared" si="8"/>
        <v>0</v>
      </c>
      <c r="J174" s="6"/>
      <c r="K174" s="8"/>
    </row>
    <row r="175" spans="1:11" ht="17.100000000000001" customHeight="1">
      <c r="A175" s="1">
        <v>2</v>
      </c>
      <c r="B175" s="13"/>
      <c r="C175" s="79"/>
      <c r="D175" s="205" t="s">
        <v>272</v>
      </c>
      <c r="E175" s="191"/>
      <c r="F175" s="82"/>
      <c r="G175" s="82"/>
      <c r="H175" s="83"/>
      <c r="I175" s="41"/>
      <c r="J175" s="6"/>
      <c r="K175" s="8"/>
    </row>
    <row r="176" spans="1:11" ht="45" customHeight="1">
      <c r="A176" s="1">
        <v>2</v>
      </c>
      <c r="B176" s="13"/>
      <c r="C176" s="79"/>
      <c r="D176" s="203" t="s">
        <v>322</v>
      </c>
      <c r="E176" s="191" t="s">
        <v>15</v>
      </c>
      <c r="F176" s="82">
        <v>261.8</v>
      </c>
      <c r="G176" s="82"/>
      <c r="H176" s="83"/>
      <c r="I176" s="41">
        <f t="shared" ref="I176:I178" si="9">H176*G176</f>
        <v>0</v>
      </c>
      <c r="J176" s="6"/>
      <c r="K176" s="8"/>
    </row>
    <row r="177" spans="1:11" ht="45" customHeight="1">
      <c r="A177" s="1">
        <v>2</v>
      </c>
      <c r="B177" s="13"/>
      <c r="C177" s="79"/>
      <c r="D177" s="203" t="s">
        <v>323</v>
      </c>
      <c r="E177" s="206" t="s">
        <v>15</v>
      </c>
      <c r="F177" s="106">
        <v>59.840000000000011</v>
      </c>
      <c r="G177" s="106"/>
      <c r="H177" s="83"/>
      <c r="I177" s="41">
        <f t="shared" si="9"/>
        <v>0</v>
      </c>
      <c r="J177" s="6"/>
      <c r="K177" s="8"/>
    </row>
    <row r="178" spans="1:11" ht="45" customHeight="1">
      <c r="A178" s="1">
        <v>2</v>
      </c>
      <c r="B178" s="13"/>
      <c r="C178" s="79"/>
      <c r="D178" s="203" t="s">
        <v>301</v>
      </c>
      <c r="E178" s="206" t="s">
        <v>41</v>
      </c>
      <c r="F178" s="106">
        <v>85833</v>
      </c>
      <c r="G178" s="207"/>
      <c r="H178" s="83"/>
      <c r="I178" s="41">
        <f t="shared" si="9"/>
        <v>0</v>
      </c>
      <c r="J178" s="6"/>
      <c r="K178" s="8"/>
    </row>
    <row r="179" spans="1:11" ht="17.100000000000001" customHeight="1">
      <c r="A179" s="1">
        <v>2</v>
      </c>
      <c r="B179" s="13"/>
      <c r="C179" s="79"/>
      <c r="D179" s="190" t="s">
        <v>273</v>
      </c>
      <c r="E179" s="191"/>
      <c r="F179" s="82"/>
      <c r="G179" s="82"/>
      <c r="H179" s="83"/>
      <c r="I179" s="41"/>
      <c r="J179" s="6"/>
      <c r="K179" s="8"/>
    </row>
    <row r="180" spans="1:11" ht="17.100000000000001" customHeight="1">
      <c r="B180" s="13"/>
      <c r="C180" s="79"/>
      <c r="D180" s="187" t="s">
        <v>226</v>
      </c>
      <c r="E180" s="191" t="s">
        <v>16</v>
      </c>
      <c r="F180" s="82">
        <v>70.400000000000006</v>
      </c>
      <c r="G180" s="82"/>
      <c r="H180" s="83"/>
      <c r="I180" s="41">
        <f>H180*G180</f>
        <v>0</v>
      </c>
      <c r="J180" s="6"/>
      <c r="K180" s="8"/>
    </row>
    <row r="181" spans="1:11" ht="37.9" customHeight="1">
      <c r="B181" s="13"/>
      <c r="C181" s="79"/>
      <c r="D181" s="187" t="s">
        <v>265</v>
      </c>
      <c r="E181" s="191" t="s">
        <v>17</v>
      </c>
      <c r="F181" s="82">
        <v>72.600000000000009</v>
      </c>
      <c r="G181" s="82"/>
      <c r="H181" s="83"/>
      <c r="I181" s="41">
        <f>H181*G181</f>
        <v>0</v>
      </c>
      <c r="J181" s="6"/>
      <c r="K181" s="8"/>
    </row>
    <row r="182" spans="1:11" ht="17.100000000000001" customHeight="1">
      <c r="B182" s="13"/>
      <c r="C182" s="79"/>
      <c r="D182" s="284" t="str">
        <f>CONCATENATE("Sous total"," _ ",D154)</f>
        <v>Sous total _ La toiture de la dalle du mâchefer</v>
      </c>
      <c r="E182" s="285"/>
      <c r="F182" s="285"/>
      <c r="G182" s="286"/>
      <c r="H182" s="287"/>
      <c r="I182" s="67">
        <f>SUBTOTAL(9,I154:I181)</f>
        <v>0</v>
      </c>
      <c r="J182" s="6"/>
      <c r="K182" s="8"/>
    </row>
    <row r="183" spans="1:11" ht="17.100000000000001" customHeight="1">
      <c r="B183" s="13"/>
      <c r="C183" s="79"/>
      <c r="D183" s="80"/>
      <c r="E183" s="81"/>
      <c r="F183" s="82"/>
      <c r="G183" s="82"/>
      <c r="H183" s="83"/>
      <c r="I183" s="84"/>
      <c r="J183" s="6"/>
      <c r="K183" s="8"/>
    </row>
    <row r="184" spans="1:11" ht="17.100000000000001" customHeight="1">
      <c r="A184" s="1">
        <v>2</v>
      </c>
      <c r="B184" s="13"/>
      <c r="C184" s="79"/>
      <c r="D184" s="89" t="s">
        <v>227</v>
      </c>
      <c r="E184" s="85" t="s">
        <v>171</v>
      </c>
      <c r="F184" s="82"/>
      <c r="G184" s="82"/>
      <c r="H184" s="83"/>
      <c r="I184" s="84"/>
      <c r="J184" s="6"/>
      <c r="K184" s="8"/>
    </row>
    <row r="185" spans="1:11" ht="17.100000000000001" customHeight="1">
      <c r="A185" s="1">
        <v>2</v>
      </c>
      <c r="B185" s="13"/>
      <c r="C185" s="79"/>
      <c r="D185" s="80" t="s">
        <v>227</v>
      </c>
      <c r="E185" s="81"/>
      <c r="F185" s="82"/>
      <c r="G185" s="82"/>
      <c r="H185" s="83"/>
      <c r="I185" s="84"/>
      <c r="J185" s="6"/>
      <c r="K185" s="8"/>
    </row>
    <row r="186" spans="1:11" ht="17.100000000000001" customHeight="1">
      <c r="B186" s="13"/>
      <c r="C186" s="79"/>
      <c r="D186" s="284" t="str">
        <f>CONCATENATE("Sous total"," _ ",D184)</f>
        <v>Sous total _ Remplacement des analyseurs</v>
      </c>
      <c r="E186" s="285"/>
      <c r="F186" s="285"/>
      <c r="G186" s="286"/>
      <c r="H186" s="287"/>
      <c r="I186" s="67">
        <f>SUBTOTAL(9,I184:I185)</f>
        <v>0</v>
      </c>
      <c r="J186" s="6"/>
      <c r="K186" s="8"/>
    </row>
    <row r="187" spans="1:11" ht="17.100000000000001" customHeight="1">
      <c r="B187" s="13"/>
      <c r="C187" s="79"/>
      <c r="D187" s="80"/>
      <c r="E187" s="81"/>
      <c r="F187" s="82"/>
      <c r="G187" s="82"/>
      <c r="H187" s="83"/>
      <c r="I187" s="84"/>
      <c r="J187" s="6"/>
      <c r="K187" s="8"/>
    </row>
    <row r="188" spans="1:11" ht="17.100000000000001" customHeight="1">
      <c r="A188" s="1">
        <v>2</v>
      </c>
      <c r="B188" s="13"/>
      <c r="C188" s="79"/>
      <c r="D188" s="89" t="s">
        <v>228</v>
      </c>
      <c r="E188" s="81"/>
      <c r="F188" s="82"/>
      <c r="G188" s="82"/>
      <c r="H188" s="83"/>
      <c r="I188" s="84"/>
      <c r="J188" s="6"/>
      <c r="K188" s="8"/>
    </row>
    <row r="189" spans="1:11" ht="17.100000000000001" customHeight="1">
      <c r="A189" s="1">
        <v>2</v>
      </c>
      <c r="B189" s="13"/>
      <c r="C189" s="79"/>
      <c r="D189" s="104" t="s">
        <v>274</v>
      </c>
      <c r="E189" s="81"/>
      <c r="F189" s="82"/>
      <c r="G189" s="82"/>
      <c r="H189" s="83"/>
      <c r="I189" s="84"/>
      <c r="J189" s="6"/>
      <c r="K189" s="8"/>
    </row>
    <row r="190" spans="1:11" ht="17.100000000000001" customHeight="1">
      <c r="A190" s="1">
        <v>2</v>
      </c>
      <c r="B190" s="13"/>
      <c r="C190" s="79"/>
      <c r="D190" s="80" t="s">
        <v>229</v>
      </c>
      <c r="E190" s="81" t="s">
        <v>18</v>
      </c>
      <c r="F190" s="82">
        <v>1.1000000000000001</v>
      </c>
      <c r="G190" s="82"/>
      <c r="H190" s="83"/>
      <c r="I190" s="41">
        <f t="shared" ref="I190:I192" si="10">H190*G190</f>
        <v>0</v>
      </c>
      <c r="J190" s="6"/>
      <c r="K190" s="8"/>
    </row>
    <row r="191" spans="1:11" ht="17.100000000000001" customHeight="1">
      <c r="A191" s="1">
        <v>2</v>
      </c>
      <c r="B191" s="13"/>
      <c r="C191" s="79"/>
      <c r="D191" s="80" t="s">
        <v>13</v>
      </c>
      <c r="E191" s="81" t="s">
        <v>14</v>
      </c>
      <c r="F191" s="82">
        <v>8.4480000000000004</v>
      </c>
      <c r="G191" s="82"/>
      <c r="H191" s="83"/>
      <c r="I191" s="41">
        <f t="shared" si="10"/>
        <v>0</v>
      </c>
      <c r="J191" s="6"/>
      <c r="K191" s="8"/>
    </row>
    <row r="192" spans="1:11" ht="17.100000000000001" customHeight="1">
      <c r="A192" s="1">
        <v>2</v>
      </c>
      <c r="B192" s="13"/>
      <c r="C192" s="79"/>
      <c r="D192" s="80" t="s">
        <v>213</v>
      </c>
      <c r="E192" s="81" t="s">
        <v>14</v>
      </c>
      <c r="F192" s="82">
        <v>8.4480000000000004</v>
      </c>
      <c r="G192" s="82"/>
      <c r="H192" s="83"/>
      <c r="I192" s="41">
        <f t="shared" si="10"/>
        <v>0</v>
      </c>
      <c r="J192" s="6"/>
      <c r="K192" s="8"/>
    </row>
    <row r="193" spans="1:11" ht="17.100000000000001" customHeight="1">
      <c r="A193" s="1">
        <v>2</v>
      </c>
      <c r="B193" s="13"/>
      <c r="C193" s="79"/>
      <c r="D193" s="104" t="s">
        <v>275</v>
      </c>
      <c r="E193" s="81"/>
      <c r="F193" s="82"/>
      <c r="G193" s="82"/>
      <c r="H193" s="83"/>
      <c r="I193" s="84"/>
      <c r="J193" s="6"/>
      <c r="K193" s="8"/>
    </row>
    <row r="194" spans="1:11" ht="17.100000000000001" customHeight="1">
      <c r="A194" s="1">
        <v>2</v>
      </c>
      <c r="B194" s="13"/>
      <c r="C194" s="79"/>
      <c r="D194" s="80" t="s">
        <v>230</v>
      </c>
      <c r="E194" s="81" t="s">
        <v>15</v>
      </c>
      <c r="F194" s="82">
        <v>10.56</v>
      </c>
      <c r="G194" s="82"/>
      <c r="H194" s="83"/>
      <c r="I194" s="41">
        <f t="shared" ref="I194:I195" si="11">H194*G194</f>
        <v>0</v>
      </c>
      <c r="J194" s="6"/>
      <c r="K194" s="8"/>
    </row>
    <row r="195" spans="1:11" ht="17.100000000000001" customHeight="1">
      <c r="A195" s="1">
        <v>2</v>
      </c>
      <c r="B195" s="13"/>
      <c r="C195" s="79"/>
      <c r="D195" s="80" t="s">
        <v>231</v>
      </c>
      <c r="E195" s="81" t="s">
        <v>16</v>
      </c>
      <c r="F195" s="82">
        <v>17.600000000000001</v>
      </c>
      <c r="G195" s="82"/>
      <c r="H195" s="83"/>
      <c r="I195" s="41">
        <f t="shared" si="11"/>
        <v>0</v>
      </c>
      <c r="J195" s="6"/>
      <c r="K195" s="8"/>
    </row>
    <row r="196" spans="1:11" ht="17.100000000000001" customHeight="1">
      <c r="A196" s="1">
        <v>2</v>
      </c>
      <c r="B196" s="13"/>
      <c r="C196" s="79"/>
      <c r="D196" s="104" t="s">
        <v>271</v>
      </c>
      <c r="E196" s="81"/>
      <c r="F196" s="82"/>
      <c r="G196" s="82"/>
      <c r="H196" s="83"/>
      <c r="I196" s="84"/>
      <c r="J196" s="6"/>
      <c r="K196" s="8"/>
    </row>
    <row r="197" spans="1:11" ht="17.100000000000001" customHeight="1">
      <c r="A197" s="1">
        <v>2</v>
      </c>
      <c r="B197" s="13"/>
      <c r="C197" s="79"/>
      <c r="D197" s="80" t="s">
        <v>232</v>
      </c>
      <c r="E197" s="81" t="s">
        <v>15</v>
      </c>
      <c r="F197" s="82">
        <v>52.800000000000004</v>
      </c>
      <c r="G197" s="82"/>
      <c r="H197" s="83"/>
      <c r="I197" s="41">
        <f t="shared" ref="I197:I198" si="12">H197*G197</f>
        <v>0</v>
      </c>
      <c r="J197" s="6"/>
      <c r="K197" s="8"/>
    </row>
    <row r="198" spans="1:11" ht="17.100000000000001" customHeight="1">
      <c r="A198" s="1">
        <v>2</v>
      </c>
      <c r="B198" s="13"/>
      <c r="C198" s="79"/>
      <c r="D198" s="80" t="s">
        <v>233</v>
      </c>
      <c r="E198" s="81" t="s">
        <v>15</v>
      </c>
      <c r="F198" s="82">
        <v>16.5</v>
      </c>
      <c r="G198" s="82"/>
      <c r="H198" s="83"/>
      <c r="I198" s="41">
        <f t="shared" si="12"/>
        <v>0</v>
      </c>
      <c r="J198" s="6"/>
      <c r="K198" s="8"/>
    </row>
    <row r="199" spans="1:11" ht="17.100000000000001" customHeight="1">
      <c r="B199" s="13"/>
      <c r="C199" s="79"/>
      <c r="D199" s="284" t="str">
        <f>CONCATENATE("Sous total"," _ ",D188)</f>
        <v>Sous total _ Local compresseur</v>
      </c>
      <c r="E199" s="285"/>
      <c r="F199" s="285"/>
      <c r="G199" s="286"/>
      <c r="H199" s="287"/>
      <c r="I199" s="67">
        <f>SUBTOTAL(9,I190:I198)</f>
        <v>0</v>
      </c>
      <c r="J199" s="6"/>
      <c r="K199" s="8"/>
    </row>
    <row r="200" spans="1:11" ht="17.100000000000001" customHeight="1">
      <c r="B200" s="13"/>
      <c r="C200" s="79"/>
      <c r="D200" s="80"/>
      <c r="E200" s="81"/>
      <c r="F200" s="82"/>
      <c r="G200" s="82"/>
      <c r="H200" s="83"/>
      <c r="I200" s="84"/>
      <c r="J200" s="6"/>
      <c r="K200" s="8"/>
    </row>
    <row r="201" spans="1:11" ht="17.100000000000001" customHeight="1">
      <c r="A201" s="1">
        <v>2</v>
      </c>
      <c r="B201" s="13"/>
      <c r="C201" s="79"/>
      <c r="D201" s="89" t="s">
        <v>234</v>
      </c>
      <c r="E201" s="85"/>
      <c r="F201" s="82"/>
      <c r="G201" s="82"/>
      <c r="H201" s="83"/>
      <c r="I201" s="84"/>
      <c r="J201" s="6"/>
      <c r="K201" s="8"/>
    </row>
    <row r="202" spans="1:11" ht="17.100000000000001" customHeight="1">
      <c r="A202" s="1">
        <v>2</v>
      </c>
      <c r="B202" s="13"/>
      <c r="C202" s="79"/>
      <c r="D202" s="80" t="s">
        <v>235</v>
      </c>
      <c r="E202" s="81" t="s">
        <v>51</v>
      </c>
      <c r="F202" s="82">
        <v>22</v>
      </c>
      <c r="G202" s="82"/>
      <c r="H202" s="83"/>
      <c r="I202" s="41">
        <f>H202*G202</f>
        <v>0</v>
      </c>
      <c r="J202" s="6"/>
      <c r="K202" s="8"/>
    </row>
    <row r="203" spans="1:11" ht="17.100000000000001" customHeight="1">
      <c r="B203" s="13"/>
      <c r="C203" s="79"/>
      <c r="D203" s="284" t="str">
        <f>CONCATENATE("Sous total"," _ ",D201)</f>
        <v>Sous total _ Dévoiement réseau EP vers EU</v>
      </c>
      <c r="E203" s="285"/>
      <c r="F203" s="285"/>
      <c r="G203" s="286"/>
      <c r="H203" s="287"/>
      <c r="I203" s="67">
        <f>SUBTOTAL(9,I201:I202)</f>
        <v>0</v>
      </c>
      <c r="J203" s="6"/>
      <c r="K203" s="8"/>
    </row>
    <row r="204" spans="1:11" ht="17.100000000000001" customHeight="1">
      <c r="B204" s="13"/>
      <c r="C204" s="79"/>
      <c r="D204" s="80"/>
      <c r="E204" s="81"/>
      <c r="F204" s="82"/>
      <c r="G204" s="82"/>
      <c r="H204" s="83"/>
      <c r="I204" s="84"/>
      <c r="J204" s="6"/>
      <c r="K204" s="8"/>
    </row>
    <row r="205" spans="1:11" ht="17.100000000000001" customHeight="1">
      <c r="B205" s="13"/>
      <c r="C205" s="79"/>
      <c r="D205" s="288" t="str">
        <f>CONCATENATE("Sous total", " ", D34)</f>
        <v>Sous total GROS ŒUVRE - GENIE CIVIL</v>
      </c>
      <c r="E205" s="289"/>
      <c r="F205" s="289"/>
      <c r="G205" s="290"/>
      <c r="H205" s="291"/>
      <c r="I205" s="48">
        <f>SUBTOTAL(9,I35:I204)</f>
        <v>0</v>
      </c>
      <c r="J205" s="6"/>
      <c r="K205" s="8"/>
    </row>
    <row r="206" spans="1:11" ht="17.100000000000001" customHeight="1">
      <c r="B206" s="13"/>
      <c r="C206" s="38"/>
      <c r="D206" s="92"/>
      <c r="E206" s="93"/>
      <c r="F206" s="94"/>
      <c r="G206" s="94"/>
      <c r="H206" s="36" t="str">
        <f>IF($B206=""," ",IF(VLOOKUP($B206,#REF!,6,FALSE)=0,"",(VLOOKUP($B206,#REF!,6,FALSE)*#REF!*#REF!*#REF!*#REF!)))</f>
        <v xml:space="preserve"> </v>
      </c>
      <c r="I206" s="41"/>
      <c r="J206" s="6"/>
      <c r="K206" s="8"/>
    </row>
    <row r="207" spans="1:11" ht="17.100000000000001" customHeight="1">
      <c r="B207" s="13"/>
      <c r="C207" s="75"/>
      <c r="D207" s="92"/>
      <c r="E207" s="93"/>
      <c r="F207" s="94"/>
      <c r="G207" s="94"/>
      <c r="H207" s="36"/>
      <c r="I207" s="41"/>
      <c r="J207" s="6"/>
      <c r="K207" s="8"/>
    </row>
    <row r="208" spans="1:11" ht="17.100000000000001" customHeight="1" thickBot="1">
      <c r="B208" s="14"/>
      <c r="C208" s="38"/>
      <c r="D208" s="92"/>
      <c r="E208" s="93"/>
      <c r="F208" s="94"/>
      <c r="G208" s="94"/>
      <c r="H208" s="36"/>
      <c r="I208" s="41"/>
      <c r="J208" s="6"/>
      <c r="K208" s="8"/>
    </row>
    <row r="209" spans="2:11" ht="17.100000000000001" customHeight="1" thickTop="1" thickBot="1">
      <c r="B209" s="7"/>
      <c r="C209" s="51"/>
      <c r="D209" s="52"/>
      <c r="E209" s="53"/>
      <c r="F209" s="143"/>
      <c r="G209" s="143"/>
      <c r="H209" s="54"/>
      <c r="I209" s="55"/>
      <c r="J209" s="6"/>
      <c r="K209" s="8"/>
    </row>
    <row r="210" spans="2:11" ht="17.100000000000001" customHeight="1">
      <c r="B210" s="9"/>
      <c r="C210" s="144"/>
      <c r="D210" s="56" t="s">
        <v>3</v>
      </c>
      <c r="E210" s="56"/>
      <c r="F210" s="57"/>
      <c r="G210" s="57"/>
      <c r="H210" s="58"/>
      <c r="I210" s="59">
        <f>I205+I32</f>
        <v>0</v>
      </c>
      <c r="J210" s="10"/>
      <c r="K210" s="11"/>
    </row>
    <row r="211" spans="2:11" ht="17.100000000000001" customHeight="1">
      <c r="C211" s="145"/>
      <c r="D211" s="146" t="s">
        <v>55</v>
      </c>
      <c r="E211" s="146"/>
      <c r="F211" s="147"/>
      <c r="G211" s="147"/>
      <c r="H211" s="148"/>
      <c r="I211" s="149">
        <f>I210*0.2</f>
        <v>0</v>
      </c>
      <c r="J211" s="12"/>
    </row>
    <row r="212" spans="2:11" ht="17.100000000000001" customHeight="1" thickBot="1">
      <c r="C212" s="150"/>
      <c r="D212" s="60" t="s">
        <v>4</v>
      </c>
      <c r="E212" s="60"/>
      <c r="F212" s="61"/>
      <c r="G212" s="61"/>
      <c r="H212" s="62"/>
      <c r="I212" s="151">
        <f>I210+I211</f>
        <v>0</v>
      </c>
      <c r="J212" s="12"/>
    </row>
    <row r="213" spans="2:11">
      <c r="C213" s="63"/>
      <c r="D213" s="63"/>
      <c r="E213" s="63"/>
      <c r="F213" s="63"/>
      <c r="G213" s="63"/>
      <c r="H213" s="63"/>
      <c r="I213" s="63"/>
    </row>
    <row r="214" spans="2:11">
      <c r="C214" s="63"/>
      <c r="D214" s="63"/>
      <c r="E214" s="63"/>
      <c r="F214" s="63"/>
      <c r="G214" s="63"/>
      <c r="H214" s="63"/>
      <c r="I214" s="63"/>
      <c r="K214" s="11"/>
    </row>
    <row r="215" spans="2:11">
      <c r="C215" s="63"/>
      <c r="D215" s="63"/>
      <c r="E215" s="63"/>
      <c r="F215" s="63"/>
      <c r="G215" s="63"/>
      <c r="H215" s="63"/>
      <c r="I215" s="63"/>
    </row>
    <row r="216" spans="2:11">
      <c r="C216" s="63"/>
      <c r="D216" s="63"/>
      <c r="E216" s="63"/>
      <c r="F216" s="63"/>
      <c r="G216" s="63"/>
      <c r="H216" s="63"/>
      <c r="I216" s="63"/>
    </row>
    <row r="217" spans="2:11">
      <c r="C217" s="63"/>
      <c r="D217" s="63"/>
      <c r="E217" s="63"/>
      <c r="F217" s="63"/>
      <c r="G217" s="63"/>
      <c r="H217" s="63"/>
      <c r="I217" s="63"/>
    </row>
    <row r="218" spans="2:11">
      <c r="C218" s="63"/>
      <c r="D218" s="63"/>
      <c r="E218" s="63"/>
      <c r="F218" s="63"/>
      <c r="G218" s="63"/>
      <c r="H218" s="64"/>
      <c r="I218" s="63"/>
    </row>
    <row r="220" spans="2:11">
      <c r="I220" s="11"/>
    </row>
    <row r="223" spans="2:11">
      <c r="J223" s="11"/>
    </row>
    <row r="224" spans="2:11">
      <c r="I224" s="11"/>
    </row>
  </sheetData>
  <autoFilter ref="A8:A213" xr:uid="{00000000-0001-0000-0200-000000000000}"/>
  <mergeCells count="18">
    <mergeCell ref="D152:H152"/>
    <mergeCell ref="D148:H148"/>
    <mergeCell ref="C4:I4"/>
    <mergeCell ref="D32:H32"/>
    <mergeCell ref="D43:H43"/>
    <mergeCell ref="D47:H47"/>
    <mergeCell ref="D69:H69"/>
    <mergeCell ref="D95:H95"/>
    <mergeCell ref="D99:H99"/>
    <mergeCell ref="D103:H103"/>
    <mergeCell ref="D120:H120"/>
    <mergeCell ref="C5:I5"/>
    <mergeCell ref="C6:I6"/>
    <mergeCell ref="D182:H182"/>
    <mergeCell ref="D186:H186"/>
    <mergeCell ref="D199:H199"/>
    <mergeCell ref="D203:H203"/>
    <mergeCell ref="D205:H205"/>
  </mergeCells>
  <phoneticPr fontId="26" type="noConversion"/>
  <printOptions horizontalCentered="1"/>
  <pageMargins left="0.23622047244094499" right="0.23622047244094499" top="0.74803149606299202" bottom="0.74803149606299202" header="0.31496062992126" footer="0.31496062992126"/>
  <pageSetup paperSize="9" scale="71" orientation="portrait" r:id="rId1"/>
  <rowBreaks count="4" manualBreakCount="4">
    <brk id="52" min="2" max="8" man="1"/>
    <brk id="105" min="2" max="7" man="1"/>
    <brk id="149" min="2" max="7" man="1"/>
    <brk id="199" min="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8EA59-992E-4A2D-B72B-F7A4CAA18F75}">
  <sheetPr>
    <tabColor theme="6" tint="0.39997558519241921"/>
  </sheetPr>
  <dimension ref="A1:H447"/>
  <sheetViews>
    <sheetView tabSelected="1" view="pageBreakPreview" topLeftCell="A421" zoomScale="85" zoomScaleNormal="85" zoomScaleSheetLayoutView="85" workbookViewId="0">
      <selection activeCell="K433" sqref="K433"/>
    </sheetView>
  </sheetViews>
  <sheetFormatPr baseColWidth="10" defaultColWidth="10.85546875" defaultRowHeight="12.75"/>
  <cols>
    <col min="1" max="1" width="15.85546875" style="1" customWidth="1"/>
    <col min="2" max="2" width="65.140625" style="1" customWidth="1"/>
    <col min="3" max="3" width="7.42578125" style="1" customWidth="1"/>
    <col min="4" max="4" width="10.28515625" style="1" customWidth="1"/>
    <col min="5" max="5" width="13.7109375" style="1" customWidth="1"/>
    <col min="6" max="6" width="15.5703125" style="1" customWidth="1"/>
    <col min="7" max="7" width="15.140625" style="1" customWidth="1"/>
    <col min="8" max="8" width="15.7109375" style="1" customWidth="1"/>
    <col min="9" max="9" width="14.140625" style="1" bestFit="1" customWidth="1"/>
    <col min="10" max="16384" width="10.85546875" style="1"/>
  </cols>
  <sheetData>
    <row r="1" spans="1:8" ht="48.75" customHeight="1" thickBot="1">
      <c r="A1" s="309" t="s">
        <v>365</v>
      </c>
      <c r="B1" s="310"/>
      <c r="C1" s="310"/>
      <c r="D1" s="310"/>
      <c r="E1" s="310"/>
      <c r="F1" s="311"/>
      <c r="G1" s="3"/>
      <c r="H1" s="3"/>
    </row>
    <row r="2" spans="1:8" ht="36.75" customHeight="1" thickBot="1">
      <c r="A2" s="300" t="s">
        <v>364</v>
      </c>
      <c r="B2" s="301"/>
      <c r="C2" s="301"/>
      <c r="D2" s="301"/>
      <c r="E2" s="301"/>
      <c r="F2" s="302"/>
      <c r="G2" s="3"/>
      <c r="H2" s="3"/>
    </row>
    <row r="3" spans="1:8" ht="6" customHeight="1">
      <c r="A3" s="315"/>
      <c r="B3" s="316"/>
      <c r="C3" s="316"/>
      <c r="D3" s="316"/>
      <c r="E3" s="316"/>
      <c r="F3" s="317"/>
      <c r="G3" s="3"/>
      <c r="H3" s="3"/>
    </row>
    <row r="4" spans="1:8" ht="64.5" customHeight="1">
      <c r="A4" s="318" t="s">
        <v>693</v>
      </c>
      <c r="B4" s="319"/>
      <c r="C4" s="319"/>
      <c r="D4" s="319"/>
      <c r="E4" s="319"/>
      <c r="F4" s="320"/>
      <c r="G4" s="3"/>
      <c r="H4" s="3"/>
    </row>
    <row r="5" spans="1:8" ht="24" customHeight="1" thickBot="1">
      <c r="A5" s="312"/>
      <c r="B5" s="313"/>
      <c r="C5" s="313"/>
      <c r="D5" s="313"/>
      <c r="E5" s="313"/>
      <c r="F5" s="314"/>
      <c r="G5" s="3"/>
      <c r="H5" s="3"/>
    </row>
    <row r="6" spans="1:8" ht="29.25" customHeight="1" thickBot="1">
      <c r="A6" s="246" t="s">
        <v>355</v>
      </c>
      <c r="B6" s="247" t="s">
        <v>354</v>
      </c>
      <c r="C6" s="247" t="s">
        <v>0</v>
      </c>
      <c r="D6" s="248" t="s">
        <v>353</v>
      </c>
      <c r="E6" s="247" t="s">
        <v>263</v>
      </c>
      <c r="F6" s="249" t="s">
        <v>53</v>
      </c>
      <c r="G6" s="5"/>
      <c r="H6" s="5"/>
    </row>
    <row r="7" spans="1:8" ht="8.25" customHeight="1">
      <c r="A7" s="252"/>
      <c r="B7" s="253"/>
      <c r="C7" s="250"/>
      <c r="D7" s="259"/>
      <c r="E7" s="251"/>
      <c r="F7" s="254"/>
      <c r="G7" s="6"/>
      <c r="H7" s="8"/>
    </row>
    <row r="8" spans="1:8" ht="15" customHeight="1">
      <c r="A8" s="264" t="s">
        <v>367</v>
      </c>
      <c r="B8" s="262" t="s">
        <v>366</v>
      </c>
      <c r="C8" s="250"/>
      <c r="D8" s="259"/>
      <c r="E8" s="251"/>
      <c r="F8" s="254"/>
      <c r="G8" s="6"/>
      <c r="H8" s="8"/>
    </row>
    <row r="9" spans="1:8" ht="15" customHeight="1">
      <c r="A9" s="258"/>
      <c r="B9" s="253"/>
      <c r="C9" s="250"/>
      <c r="D9" s="259"/>
      <c r="E9" s="251"/>
      <c r="F9" s="254"/>
      <c r="G9" s="6"/>
      <c r="H9" s="8"/>
    </row>
    <row r="10" spans="1:8" ht="15" customHeight="1">
      <c r="A10" s="264" t="s">
        <v>368</v>
      </c>
      <c r="B10" s="262" t="s">
        <v>369</v>
      </c>
      <c r="C10" s="250" t="s">
        <v>18</v>
      </c>
      <c r="D10" s="259" t="s">
        <v>356</v>
      </c>
      <c r="E10" s="251"/>
      <c r="F10" s="254"/>
      <c r="G10" s="6"/>
      <c r="H10" s="8"/>
    </row>
    <row r="11" spans="1:8" ht="15" customHeight="1">
      <c r="A11" s="258"/>
      <c r="B11" s="253"/>
      <c r="C11" s="250"/>
      <c r="D11" s="259"/>
      <c r="E11" s="251"/>
      <c r="F11" s="254"/>
      <c r="G11" s="6"/>
      <c r="H11" s="8"/>
    </row>
    <row r="12" spans="1:8" ht="15" customHeight="1">
      <c r="A12" s="264" t="s">
        <v>371</v>
      </c>
      <c r="B12" s="262" t="s">
        <v>370</v>
      </c>
      <c r="C12" s="250" t="s">
        <v>18</v>
      </c>
      <c r="D12" s="259" t="str">
        <f>D$10</f>
        <v>Inclus</v>
      </c>
      <c r="E12" s="250"/>
      <c r="F12" s="254"/>
      <c r="G12" s="6"/>
      <c r="H12" s="8"/>
    </row>
    <row r="13" spans="1:8" ht="15" customHeight="1">
      <c r="A13" s="258"/>
      <c r="B13" s="253"/>
      <c r="C13" s="250"/>
      <c r="D13" s="259"/>
      <c r="E13" s="251"/>
      <c r="F13" s="254"/>
      <c r="G13" s="6"/>
      <c r="H13" s="8"/>
    </row>
    <row r="14" spans="1:8" ht="15" customHeight="1">
      <c r="A14" s="264" t="s">
        <v>373</v>
      </c>
      <c r="B14" s="262" t="s">
        <v>372</v>
      </c>
      <c r="C14" s="250"/>
      <c r="D14" s="259"/>
      <c r="E14" s="251"/>
      <c r="F14" s="254"/>
      <c r="G14" s="6"/>
      <c r="H14" s="8"/>
    </row>
    <row r="15" spans="1:8" ht="15" customHeight="1">
      <c r="A15" s="264"/>
      <c r="B15" s="253"/>
      <c r="C15" s="250"/>
      <c r="D15" s="259"/>
      <c r="E15" s="251"/>
      <c r="F15" s="254"/>
      <c r="G15" s="6"/>
      <c r="H15" s="8"/>
    </row>
    <row r="16" spans="1:8" ht="15" customHeight="1">
      <c r="A16" s="264" t="s">
        <v>375</v>
      </c>
      <c r="B16" s="262" t="s">
        <v>374</v>
      </c>
      <c r="C16" s="250" t="s">
        <v>18</v>
      </c>
      <c r="D16" s="259" t="str">
        <f>D$10</f>
        <v>Inclus</v>
      </c>
      <c r="E16" s="250"/>
      <c r="F16" s="254"/>
      <c r="G16" s="6"/>
      <c r="H16" s="8"/>
    </row>
    <row r="17" spans="1:8" ht="15" customHeight="1">
      <c r="A17" s="264"/>
      <c r="B17" s="253"/>
      <c r="C17" s="250"/>
      <c r="D17" s="259"/>
      <c r="E17" s="251"/>
      <c r="F17" s="254"/>
      <c r="G17" s="6"/>
      <c r="H17" s="8"/>
    </row>
    <row r="18" spans="1:8" ht="15" customHeight="1">
      <c r="A18" s="264" t="s">
        <v>377</v>
      </c>
      <c r="B18" s="262" t="s">
        <v>376</v>
      </c>
      <c r="C18" s="250" t="s">
        <v>18</v>
      </c>
      <c r="D18" s="259" t="str">
        <f>D$10</f>
        <v>Inclus</v>
      </c>
      <c r="E18" s="250"/>
      <c r="F18" s="254"/>
      <c r="G18" s="6"/>
      <c r="H18" s="8"/>
    </row>
    <row r="19" spans="1:8" ht="15" customHeight="1">
      <c r="A19" s="264"/>
      <c r="B19" s="253"/>
      <c r="C19" s="250"/>
      <c r="D19" s="259"/>
      <c r="E19" s="251"/>
      <c r="F19" s="254"/>
      <c r="G19" s="6"/>
      <c r="H19" s="8"/>
    </row>
    <row r="20" spans="1:8" ht="15" customHeight="1">
      <c r="A20" s="264" t="s">
        <v>379</v>
      </c>
      <c r="B20" s="262" t="s">
        <v>378</v>
      </c>
      <c r="C20" s="250" t="s">
        <v>18</v>
      </c>
      <c r="D20" s="259" t="str">
        <f>D$10</f>
        <v>Inclus</v>
      </c>
      <c r="E20" s="251"/>
      <c r="F20" s="254"/>
      <c r="G20" s="6"/>
      <c r="H20" s="8"/>
    </row>
    <row r="21" spans="1:8" ht="15" customHeight="1">
      <c r="A21" s="264"/>
      <c r="B21" s="253"/>
      <c r="C21" s="250"/>
      <c r="D21" s="259"/>
      <c r="E21" s="251"/>
      <c r="F21" s="254"/>
      <c r="G21" s="6"/>
      <c r="H21" s="8"/>
    </row>
    <row r="22" spans="1:8" ht="15" customHeight="1">
      <c r="A22" s="264" t="s">
        <v>381</v>
      </c>
      <c r="B22" s="262" t="s">
        <v>380</v>
      </c>
      <c r="C22" s="250"/>
      <c r="D22" s="259" t="str">
        <f>D$10</f>
        <v>Inclus</v>
      </c>
      <c r="E22" s="251"/>
      <c r="F22" s="254"/>
      <c r="G22" s="6"/>
      <c r="H22" s="8"/>
    </row>
    <row r="23" spans="1:8" ht="15" customHeight="1">
      <c r="A23" s="264"/>
      <c r="B23" s="265"/>
      <c r="C23" s="250"/>
      <c r="D23" s="259"/>
      <c r="E23" s="251"/>
      <c r="F23" s="254"/>
      <c r="G23" s="6"/>
      <c r="H23" s="8"/>
    </row>
    <row r="24" spans="1:8" ht="15" customHeight="1">
      <c r="A24" s="264" t="s">
        <v>383</v>
      </c>
      <c r="B24" s="262" t="s">
        <v>382</v>
      </c>
      <c r="C24" s="250" t="s">
        <v>18</v>
      </c>
      <c r="D24" s="259" t="str">
        <f>D$10</f>
        <v>Inclus</v>
      </c>
      <c r="E24" s="251"/>
      <c r="F24" s="254"/>
      <c r="G24" s="6"/>
      <c r="H24" s="8"/>
    </row>
    <row r="25" spans="1:8" ht="15" customHeight="1">
      <c r="A25" s="264"/>
      <c r="B25" s="253"/>
      <c r="C25" s="250"/>
      <c r="D25" s="259"/>
      <c r="E25" s="251"/>
      <c r="F25" s="254"/>
      <c r="G25" s="6"/>
      <c r="H25" s="8"/>
    </row>
    <row r="26" spans="1:8" ht="15" customHeight="1">
      <c r="A26" s="264" t="s">
        <v>385</v>
      </c>
      <c r="B26" s="262" t="s">
        <v>384</v>
      </c>
      <c r="C26" s="250"/>
      <c r="D26" s="259"/>
      <c r="E26" s="251"/>
      <c r="F26" s="254"/>
      <c r="G26" s="6"/>
      <c r="H26" s="8"/>
    </row>
    <row r="27" spans="1:8" ht="15" customHeight="1">
      <c r="A27" s="264"/>
      <c r="B27" s="265"/>
      <c r="C27" s="250"/>
      <c r="D27" s="259"/>
      <c r="E27" s="251"/>
      <c r="F27" s="254"/>
      <c r="G27" s="6"/>
      <c r="H27" s="245"/>
    </row>
    <row r="28" spans="1:8" ht="15" customHeight="1">
      <c r="A28" s="264" t="s">
        <v>387</v>
      </c>
      <c r="B28" s="262" t="s">
        <v>386</v>
      </c>
      <c r="C28" s="250" t="s">
        <v>18</v>
      </c>
      <c r="D28" s="259" t="str">
        <f>D$10</f>
        <v>Inclus</v>
      </c>
      <c r="E28" s="251"/>
      <c r="F28" s="254"/>
      <c r="G28" s="6"/>
      <c r="H28" s="8"/>
    </row>
    <row r="29" spans="1:8" ht="15" customHeight="1">
      <c r="A29" s="264"/>
      <c r="B29" s="253"/>
      <c r="C29" s="250"/>
      <c r="D29" s="259"/>
      <c r="E29" s="251"/>
      <c r="F29" s="254"/>
      <c r="G29" s="6"/>
      <c r="H29" s="8"/>
    </row>
    <row r="30" spans="1:8" ht="15" customHeight="1">
      <c r="A30" s="264" t="s">
        <v>389</v>
      </c>
      <c r="B30" s="262" t="s">
        <v>388</v>
      </c>
      <c r="C30" s="250"/>
      <c r="D30" s="259" t="str">
        <f>D$10</f>
        <v>Inclus</v>
      </c>
      <c r="E30" s="251"/>
      <c r="F30" s="254"/>
      <c r="G30" s="6"/>
      <c r="H30" s="8"/>
    </row>
    <row r="31" spans="1:8" ht="15" customHeight="1">
      <c r="A31" s="264"/>
      <c r="B31" s="265"/>
      <c r="C31" s="250"/>
      <c r="D31" s="259"/>
      <c r="E31" s="251"/>
      <c r="F31" s="254"/>
      <c r="G31" s="6"/>
      <c r="H31" s="8"/>
    </row>
    <row r="32" spans="1:8" ht="15" customHeight="1">
      <c r="A32" s="264" t="s">
        <v>391</v>
      </c>
      <c r="B32" s="262" t="s">
        <v>390</v>
      </c>
      <c r="C32" s="250" t="s">
        <v>18</v>
      </c>
      <c r="D32" s="259" t="str">
        <f>D$10</f>
        <v>Inclus</v>
      </c>
      <c r="E32" s="251"/>
      <c r="F32" s="254"/>
      <c r="G32" s="6"/>
      <c r="H32" s="8"/>
    </row>
    <row r="33" spans="1:8" ht="15" customHeight="1">
      <c r="A33" s="264"/>
      <c r="B33" s="253"/>
      <c r="C33" s="250"/>
      <c r="D33" s="259"/>
      <c r="E33" s="251"/>
      <c r="F33" s="254"/>
      <c r="G33" s="6"/>
      <c r="H33" s="8"/>
    </row>
    <row r="34" spans="1:8" ht="15" customHeight="1">
      <c r="A34" s="264" t="s">
        <v>393</v>
      </c>
      <c r="B34" s="262" t="s">
        <v>392</v>
      </c>
      <c r="C34" s="250" t="s">
        <v>18</v>
      </c>
      <c r="D34" s="259" t="str">
        <f>D$10</f>
        <v>Inclus</v>
      </c>
      <c r="E34" s="251"/>
      <c r="F34" s="254"/>
      <c r="G34" s="6"/>
      <c r="H34" s="8"/>
    </row>
    <row r="35" spans="1:8" ht="15" customHeight="1">
      <c r="A35" s="264"/>
      <c r="B35" s="253"/>
      <c r="C35" s="250"/>
      <c r="D35" s="259"/>
      <c r="E35" s="251"/>
      <c r="F35" s="254"/>
      <c r="G35" s="6"/>
      <c r="H35" s="8"/>
    </row>
    <row r="36" spans="1:8" ht="15" customHeight="1">
      <c r="A36" s="264" t="s">
        <v>394</v>
      </c>
      <c r="B36" s="262" t="s">
        <v>352</v>
      </c>
      <c r="C36" s="250"/>
      <c r="D36" s="259"/>
      <c r="E36" s="251"/>
      <c r="F36" s="254"/>
      <c r="G36" s="6"/>
      <c r="H36" s="8"/>
    </row>
    <row r="37" spans="1:8" ht="15" customHeight="1">
      <c r="A37" s="264"/>
      <c r="B37" s="253"/>
      <c r="C37" s="250"/>
      <c r="D37" s="259"/>
      <c r="E37" s="251"/>
      <c r="F37" s="254"/>
      <c r="G37" s="6"/>
      <c r="H37" s="8"/>
    </row>
    <row r="38" spans="1:8" ht="15" customHeight="1">
      <c r="A38" s="264" t="s">
        <v>395</v>
      </c>
      <c r="B38" s="262" t="s">
        <v>357</v>
      </c>
      <c r="C38" s="250" t="s">
        <v>18</v>
      </c>
      <c r="D38" s="259" t="str">
        <f>D$10</f>
        <v>Inclus</v>
      </c>
      <c r="E38" s="251"/>
      <c r="F38" s="254"/>
      <c r="G38" s="6"/>
      <c r="H38" s="8"/>
    </row>
    <row r="39" spans="1:8" ht="15" customHeight="1">
      <c r="A39" s="264"/>
      <c r="B39" s="253"/>
      <c r="C39" s="250"/>
      <c r="D39" s="259"/>
      <c r="E39" s="251"/>
      <c r="F39" s="254"/>
      <c r="G39" s="6"/>
      <c r="H39" s="8"/>
    </row>
    <row r="40" spans="1:8" ht="15" customHeight="1">
      <c r="A40" s="264" t="s">
        <v>396</v>
      </c>
      <c r="B40" s="262" t="s">
        <v>358</v>
      </c>
      <c r="C40" s="250"/>
      <c r="D40" s="259" t="str">
        <f>D$10</f>
        <v>Inclus</v>
      </c>
      <c r="E40" s="251"/>
      <c r="F40" s="254"/>
      <c r="G40" s="6"/>
      <c r="H40" s="8"/>
    </row>
    <row r="41" spans="1:8" ht="15" customHeight="1">
      <c r="A41" s="264"/>
      <c r="B41" s="253"/>
      <c r="C41" s="250"/>
      <c r="D41" s="259"/>
      <c r="E41" s="251"/>
      <c r="F41" s="254"/>
      <c r="G41" s="6"/>
      <c r="H41" s="8"/>
    </row>
    <row r="42" spans="1:8" ht="15" customHeight="1">
      <c r="A42" s="264" t="s">
        <v>397</v>
      </c>
      <c r="B42" s="262" t="s">
        <v>359</v>
      </c>
      <c r="C42" s="250" t="s">
        <v>18</v>
      </c>
      <c r="D42" s="259" t="str">
        <f>D$10</f>
        <v>Inclus</v>
      </c>
      <c r="E42" s="251"/>
      <c r="F42" s="254"/>
      <c r="G42" s="6"/>
      <c r="H42" s="8"/>
    </row>
    <row r="43" spans="1:8" ht="15" customHeight="1">
      <c r="A43" s="258"/>
      <c r="B43" s="253"/>
      <c r="C43" s="250"/>
      <c r="D43" s="259"/>
      <c r="E43" s="251"/>
      <c r="F43" s="254"/>
      <c r="G43" s="6"/>
      <c r="H43" s="8"/>
    </row>
    <row r="44" spans="1:8" ht="15" customHeight="1">
      <c r="A44" s="272" t="s">
        <v>360</v>
      </c>
      <c r="B44" s="271" t="s">
        <v>439</v>
      </c>
      <c r="C44" s="250"/>
      <c r="D44" s="259"/>
      <c r="E44" s="251"/>
      <c r="F44" s="254"/>
      <c r="G44" s="6"/>
      <c r="H44" s="8"/>
    </row>
    <row r="45" spans="1:8" ht="15" customHeight="1">
      <c r="A45" s="258"/>
      <c r="B45" s="266"/>
      <c r="C45" s="250"/>
      <c r="D45" s="259"/>
      <c r="E45" s="251"/>
      <c r="F45" s="254">
        <f t="shared" ref="F45:F98" si="0">D45*E45</f>
        <v>0</v>
      </c>
      <c r="G45" s="6"/>
      <c r="H45" s="8"/>
    </row>
    <row r="46" spans="1:8" ht="15" customHeight="1">
      <c r="A46" s="264" t="s">
        <v>361</v>
      </c>
      <c r="B46" s="262" t="s">
        <v>399</v>
      </c>
      <c r="C46" s="250" t="s">
        <v>18</v>
      </c>
      <c r="D46" s="259" t="str">
        <f>D$10</f>
        <v>Inclus</v>
      </c>
      <c r="E46" s="251"/>
      <c r="F46" s="254"/>
      <c r="G46" s="6"/>
      <c r="H46" s="8"/>
    </row>
    <row r="47" spans="1:8" ht="15" customHeight="1">
      <c r="A47" s="264"/>
      <c r="B47" s="262"/>
      <c r="C47" s="250"/>
      <c r="D47" s="259"/>
      <c r="E47" s="251"/>
      <c r="F47" s="254"/>
      <c r="G47" s="6"/>
      <c r="H47" s="8"/>
    </row>
    <row r="48" spans="1:8" ht="15" customHeight="1">
      <c r="A48" s="264" t="s">
        <v>362</v>
      </c>
      <c r="B48" s="262" t="s">
        <v>398</v>
      </c>
      <c r="C48" s="250"/>
      <c r="D48" s="259"/>
      <c r="E48" s="251"/>
      <c r="F48" s="254"/>
      <c r="G48" s="6"/>
      <c r="H48" s="8"/>
    </row>
    <row r="49" spans="1:8" ht="15" customHeight="1">
      <c r="A49" s="264"/>
      <c r="B49" s="262"/>
      <c r="C49" s="250"/>
      <c r="D49" s="259"/>
      <c r="E49" s="251"/>
      <c r="F49" s="254"/>
      <c r="G49" s="6"/>
      <c r="H49" s="8"/>
    </row>
    <row r="50" spans="1:8" ht="15" customHeight="1">
      <c r="A50" s="264" t="s">
        <v>363</v>
      </c>
      <c r="B50" s="262" t="s">
        <v>690</v>
      </c>
      <c r="C50" s="250"/>
      <c r="D50" s="259" t="s">
        <v>438</v>
      </c>
      <c r="E50" s="251"/>
      <c r="F50" s="254"/>
      <c r="G50" s="6"/>
      <c r="H50" s="8"/>
    </row>
    <row r="51" spans="1:8" ht="15" customHeight="1">
      <c r="A51" s="264"/>
      <c r="B51" s="262"/>
      <c r="C51" s="250"/>
      <c r="D51" s="259"/>
      <c r="E51" s="251"/>
      <c r="F51" s="254"/>
      <c r="G51" s="6"/>
      <c r="H51" s="8"/>
    </row>
    <row r="52" spans="1:8" ht="15" customHeight="1">
      <c r="A52" s="264" t="s">
        <v>401</v>
      </c>
      <c r="B52" s="262" t="s">
        <v>400</v>
      </c>
      <c r="C52" s="250" t="s">
        <v>18</v>
      </c>
      <c r="D52" s="259" t="str">
        <f>D$10</f>
        <v>Inclus</v>
      </c>
      <c r="E52" s="251"/>
      <c r="F52" s="254"/>
      <c r="G52" s="6"/>
      <c r="H52" s="8"/>
    </row>
    <row r="53" spans="1:8" ht="15" customHeight="1">
      <c r="A53" s="264"/>
      <c r="B53" s="253"/>
      <c r="C53" s="250"/>
      <c r="D53" s="259"/>
      <c r="E53" s="251"/>
      <c r="F53" s="254"/>
      <c r="G53" s="6"/>
      <c r="H53" s="8"/>
    </row>
    <row r="54" spans="1:8" ht="15" customHeight="1">
      <c r="A54" s="264" t="s">
        <v>403</v>
      </c>
      <c r="B54" s="262" t="s">
        <v>402</v>
      </c>
      <c r="C54" s="250"/>
      <c r="D54" s="259"/>
      <c r="E54" s="251"/>
      <c r="F54" s="254"/>
      <c r="G54" s="6"/>
      <c r="H54" s="8"/>
    </row>
    <row r="55" spans="1:8" ht="15" customHeight="1">
      <c r="A55" s="258"/>
      <c r="B55" s="253" t="s">
        <v>414</v>
      </c>
      <c r="C55" s="250" t="s">
        <v>18</v>
      </c>
      <c r="D55" s="259"/>
      <c r="E55" s="251"/>
      <c r="F55" s="254">
        <f t="shared" si="0"/>
        <v>0</v>
      </c>
      <c r="G55" s="6"/>
      <c r="H55" s="8"/>
    </row>
    <row r="56" spans="1:8" ht="15" customHeight="1">
      <c r="A56" s="258"/>
      <c r="B56" s="253" t="s">
        <v>415</v>
      </c>
      <c r="C56" s="250" t="s">
        <v>18</v>
      </c>
      <c r="D56" s="259"/>
      <c r="E56" s="251"/>
      <c r="F56" s="254">
        <f t="shared" si="0"/>
        <v>0</v>
      </c>
      <c r="G56" s="6"/>
      <c r="H56" s="8"/>
    </row>
    <row r="57" spans="1:8" ht="15" customHeight="1">
      <c r="A57" s="258"/>
      <c r="B57" s="253" t="s">
        <v>416</v>
      </c>
      <c r="C57" s="250" t="s">
        <v>18</v>
      </c>
      <c r="D57" s="259"/>
      <c r="E57" s="251"/>
      <c r="F57" s="254">
        <f t="shared" si="0"/>
        <v>0</v>
      </c>
      <c r="G57" s="6"/>
      <c r="H57" s="8"/>
    </row>
    <row r="58" spans="1:8" ht="15" customHeight="1">
      <c r="A58" s="258"/>
      <c r="B58" s="253" t="s">
        <v>417</v>
      </c>
      <c r="C58" s="250" t="s">
        <v>18</v>
      </c>
      <c r="D58" s="259"/>
      <c r="E58" s="251"/>
      <c r="F58" s="254">
        <f t="shared" si="0"/>
        <v>0</v>
      </c>
      <c r="G58" s="6"/>
      <c r="H58" s="8"/>
    </row>
    <row r="59" spans="1:8" ht="15" customHeight="1">
      <c r="A59" s="258"/>
      <c r="B59" s="253" t="s">
        <v>418</v>
      </c>
      <c r="C59" s="250" t="s">
        <v>18</v>
      </c>
      <c r="D59" s="259"/>
      <c r="E59" s="251"/>
      <c r="F59" s="254">
        <f t="shared" si="0"/>
        <v>0</v>
      </c>
      <c r="G59" s="6"/>
      <c r="H59" s="8"/>
    </row>
    <row r="60" spans="1:8" ht="15" customHeight="1">
      <c r="A60" s="258"/>
      <c r="B60" s="253" t="s">
        <v>419</v>
      </c>
      <c r="C60" s="250" t="s">
        <v>18</v>
      </c>
      <c r="D60" s="259"/>
      <c r="E60" s="251"/>
      <c r="F60" s="254">
        <f t="shared" si="0"/>
        <v>0</v>
      </c>
      <c r="G60" s="6"/>
      <c r="H60" s="8"/>
    </row>
    <row r="61" spans="1:8" ht="15" customHeight="1">
      <c r="A61" s="258"/>
      <c r="B61" s="253" t="s">
        <v>420</v>
      </c>
      <c r="C61" s="250" t="s">
        <v>18</v>
      </c>
      <c r="D61" s="259"/>
      <c r="E61" s="251"/>
      <c r="F61" s="254">
        <f t="shared" si="0"/>
        <v>0</v>
      </c>
      <c r="G61" s="6"/>
      <c r="H61" s="8"/>
    </row>
    <row r="62" spans="1:8" ht="15" customHeight="1">
      <c r="A62" s="258"/>
      <c r="B62" s="253" t="s">
        <v>421</v>
      </c>
      <c r="C62" s="250" t="s">
        <v>18</v>
      </c>
      <c r="D62" s="259"/>
      <c r="E62" s="251"/>
      <c r="F62" s="254">
        <f t="shared" si="0"/>
        <v>0</v>
      </c>
      <c r="G62" s="6"/>
      <c r="H62" s="8"/>
    </row>
    <row r="63" spans="1:8" ht="15" customHeight="1">
      <c r="A63" s="258"/>
      <c r="B63" s="253" t="s">
        <v>422</v>
      </c>
      <c r="C63" s="250" t="s">
        <v>18</v>
      </c>
      <c r="D63" s="259"/>
      <c r="E63" s="251"/>
      <c r="F63" s="254">
        <f t="shared" si="0"/>
        <v>0</v>
      </c>
      <c r="G63" s="6"/>
      <c r="H63" s="8"/>
    </row>
    <row r="64" spans="1:8" ht="15" customHeight="1">
      <c r="A64" s="258"/>
      <c r="B64" s="253" t="s">
        <v>423</v>
      </c>
      <c r="C64" s="250" t="s">
        <v>18</v>
      </c>
      <c r="D64" s="259"/>
      <c r="E64" s="251"/>
      <c r="F64" s="254">
        <f t="shared" si="0"/>
        <v>0</v>
      </c>
      <c r="G64" s="6"/>
      <c r="H64" s="8"/>
    </row>
    <row r="65" spans="1:8" ht="15" customHeight="1">
      <c r="A65" s="258"/>
      <c r="B65" s="253" t="s">
        <v>424</v>
      </c>
      <c r="C65" s="250" t="s">
        <v>18</v>
      </c>
      <c r="D65" s="259"/>
      <c r="E65" s="251"/>
      <c r="F65" s="254">
        <f t="shared" si="0"/>
        <v>0</v>
      </c>
      <c r="G65" s="6"/>
      <c r="H65" s="8"/>
    </row>
    <row r="66" spans="1:8" ht="15" customHeight="1">
      <c r="A66" s="258"/>
      <c r="B66" s="253" t="s">
        <v>425</v>
      </c>
      <c r="C66" s="250" t="s">
        <v>18</v>
      </c>
      <c r="D66" s="259"/>
      <c r="E66" s="251"/>
      <c r="F66" s="254">
        <f t="shared" si="0"/>
        <v>0</v>
      </c>
      <c r="G66" s="6"/>
      <c r="H66" s="8"/>
    </row>
    <row r="67" spans="1:8" ht="15" customHeight="1">
      <c r="A67" s="258"/>
      <c r="B67" s="253" t="s">
        <v>426</v>
      </c>
      <c r="C67" s="250" t="s">
        <v>18</v>
      </c>
      <c r="D67" s="259"/>
      <c r="E67" s="251"/>
      <c r="F67" s="254">
        <f t="shared" si="0"/>
        <v>0</v>
      </c>
      <c r="G67" s="6"/>
      <c r="H67" s="8"/>
    </row>
    <row r="68" spans="1:8" ht="15" customHeight="1">
      <c r="A68" s="258"/>
      <c r="B68" s="253" t="s">
        <v>427</v>
      </c>
      <c r="C68" s="250" t="s">
        <v>18</v>
      </c>
      <c r="D68" s="259"/>
      <c r="E68" s="251"/>
      <c r="F68" s="254">
        <f t="shared" si="0"/>
        <v>0</v>
      </c>
      <c r="G68" s="6"/>
      <c r="H68" s="8"/>
    </row>
    <row r="69" spans="1:8" ht="15" customHeight="1">
      <c r="A69" s="258"/>
      <c r="B69" s="253" t="s">
        <v>428</v>
      </c>
      <c r="C69" s="250" t="s">
        <v>18</v>
      </c>
      <c r="D69" s="259"/>
      <c r="E69" s="251"/>
      <c r="F69" s="254">
        <f t="shared" si="0"/>
        <v>0</v>
      </c>
      <c r="G69" s="6"/>
      <c r="H69" s="8"/>
    </row>
    <row r="70" spans="1:8" ht="15" customHeight="1">
      <c r="A70" s="258"/>
      <c r="B70" s="253" t="s">
        <v>429</v>
      </c>
      <c r="C70" s="250" t="s">
        <v>18</v>
      </c>
      <c r="D70" s="259"/>
      <c r="E70" s="251"/>
      <c r="F70" s="254">
        <f t="shared" si="0"/>
        <v>0</v>
      </c>
      <c r="G70" s="6"/>
      <c r="H70" s="8"/>
    </row>
    <row r="71" spans="1:8" ht="15" customHeight="1">
      <c r="A71" s="258"/>
      <c r="B71" s="253" t="s">
        <v>430</v>
      </c>
      <c r="C71" s="250" t="s">
        <v>18</v>
      </c>
      <c r="D71" s="259"/>
      <c r="E71" s="251"/>
      <c r="F71" s="254">
        <f t="shared" si="0"/>
        <v>0</v>
      </c>
      <c r="G71" s="6"/>
      <c r="H71" s="8"/>
    </row>
    <row r="72" spans="1:8" ht="15" customHeight="1">
      <c r="A72" s="258"/>
      <c r="B72" s="253" t="s">
        <v>431</v>
      </c>
      <c r="C72" s="250" t="s">
        <v>18</v>
      </c>
      <c r="D72" s="259"/>
      <c r="E72" s="251"/>
      <c r="F72" s="254">
        <f t="shared" si="0"/>
        <v>0</v>
      </c>
      <c r="G72" s="6"/>
      <c r="H72" s="8"/>
    </row>
    <row r="73" spans="1:8" ht="15" customHeight="1">
      <c r="A73" s="258"/>
      <c r="B73" s="253" t="s">
        <v>432</v>
      </c>
      <c r="C73" s="250" t="s">
        <v>18</v>
      </c>
      <c r="D73" s="259"/>
      <c r="E73" s="251"/>
      <c r="F73" s="254">
        <f t="shared" si="0"/>
        <v>0</v>
      </c>
      <c r="G73" s="6"/>
      <c r="H73" s="8"/>
    </row>
    <row r="74" spans="1:8" ht="15" customHeight="1">
      <c r="A74" s="258"/>
      <c r="B74" s="253" t="s">
        <v>433</v>
      </c>
      <c r="C74" s="250" t="s">
        <v>18</v>
      </c>
      <c r="D74" s="259"/>
      <c r="E74" s="251"/>
      <c r="F74" s="254">
        <f t="shared" si="0"/>
        <v>0</v>
      </c>
      <c r="G74" s="6"/>
      <c r="H74" s="8"/>
    </row>
    <row r="75" spans="1:8" ht="15" customHeight="1">
      <c r="A75" s="258"/>
      <c r="B75" s="253" t="s">
        <v>434</v>
      </c>
      <c r="C75" s="250" t="s">
        <v>18</v>
      </c>
      <c r="D75" s="259"/>
      <c r="E75" s="251"/>
      <c r="F75" s="254">
        <f t="shared" si="0"/>
        <v>0</v>
      </c>
      <c r="G75" s="6"/>
      <c r="H75" s="8"/>
    </row>
    <row r="76" spans="1:8" ht="15" customHeight="1">
      <c r="A76" s="258"/>
      <c r="B76" s="253" t="s">
        <v>435</v>
      </c>
      <c r="C76" s="250" t="s">
        <v>18</v>
      </c>
      <c r="D76" s="259"/>
      <c r="E76" s="251"/>
      <c r="F76" s="254">
        <f t="shared" si="0"/>
        <v>0</v>
      </c>
      <c r="G76" s="6"/>
      <c r="H76" s="8"/>
    </row>
    <row r="77" spans="1:8" ht="15" customHeight="1">
      <c r="A77" s="258"/>
      <c r="B77" s="253" t="s">
        <v>436</v>
      </c>
      <c r="C77" s="250" t="s">
        <v>18</v>
      </c>
      <c r="D77" s="259"/>
      <c r="E77" s="251"/>
      <c r="F77" s="254">
        <f t="shared" si="0"/>
        <v>0</v>
      </c>
      <c r="G77" s="6"/>
      <c r="H77" s="8"/>
    </row>
    <row r="78" spans="1:8" ht="15" customHeight="1">
      <c r="A78" s="258"/>
      <c r="B78" s="266"/>
      <c r="C78" s="250"/>
      <c r="D78" s="259"/>
      <c r="E78" s="251"/>
      <c r="F78" s="254"/>
      <c r="G78" s="6"/>
      <c r="H78" s="8"/>
    </row>
    <row r="79" spans="1:8" ht="15" customHeight="1">
      <c r="A79" s="264" t="s">
        <v>405</v>
      </c>
      <c r="B79" s="262" t="s">
        <v>404</v>
      </c>
      <c r="C79" s="250"/>
      <c r="D79" s="259"/>
      <c r="E79" s="251"/>
      <c r="F79" s="254"/>
      <c r="G79" s="6"/>
      <c r="H79" s="8"/>
    </row>
    <row r="80" spans="1:8" ht="15" customHeight="1">
      <c r="A80" s="258"/>
      <c r="B80" s="267" t="s">
        <v>406</v>
      </c>
      <c r="C80" s="250" t="s">
        <v>18</v>
      </c>
      <c r="D80" s="303" t="s">
        <v>437</v>
      </c>
      <c r="E80" s="304"/>
      <c r="F80" s="254"/>
      <c r="G80" s="6"/>
      <c r="H80" s="8"/>
    </row>
    <row r="81" spans="1:8" ht="15" customHeight="1">
      <c r="A81" s="258"/>
      <c r="B81" s="267" t="s">
        <v>407</v>
      </c>
      <c r="C81" s="250" t="s">
        <v>18</v>
      </c>
      <c r="D81" s="303" t="str">
        <f t="shared" ref="D81:D87" si="1">D$80</f>
        <v>Inclus ci-dessus</v>
      </c>
      <c r="E81" s="304"/>
      <c r="F81" s="254"/>
      <c r="G81" s="6"/>
      <c r="H81" s="8"/>
    </row>
    <row r="82" spans="1:8" ht="15" customHeight="1">
      <c r="A82" s="258"/>
      <c r="B82" s="267" t="s">
        <v>408</v>
      </c>
      <c r="C82" s="250" t="s">
        <v>18</v>
      </c>
      <c r="D82" s="303" t="str">
        <f t="shared" si="1"/>
        <v>Inclus ci-dessus</v>
      </c>
      <c r="E82" s="304"/>
      <c r="F82" s="254"/>
      <c r="G82" s="6"/>
      <c r="H82" s="8"/>
    </row>
    <row r="83" spans="1:8" ht="15" customHeight="1">
      <c r="A83" s="258"/>
      <c r="B83" s="267" t="s">
        <v>409</v>
      </c>
      <c r="C83" s="250" t="s">
        <v>18</v>
      </c>
      <c r="D83" s="303" t="str">
        <f t="shared" si="1"/>
        <v>Inclus ci-dessus</v>
      </c>
      <c r="E83" s="304"/>
      <c r="F83" s="254"/>
      <c r="G83" s="6"/>
      <c r="H83" s="8"/>
    </row>
    <row r="84" spans="1:8" ht="15" customHeight="1">
      <c r="A84" s="258"/>
      <c r="B84" s="267" t="s">
        <v>410</v>
      </c>
      <c r="C84" s="250" t="s">
        <v>18</v>
      </c>
      <c r="D84" s="303" t="str">
        <f t="shared" si="1"/>
        <v>Inclus ci-dessus</v>
      </c>
      <c r="E84" s="304"/>
      <c r="F84" s="254"/>
      <c r="G84" s="6"/>
      <c r="H84" s="8"/>
    </row>
    <row r="85" spans="1:8" ht="30" customHeight="1">
      <c r="A85" s="258"/>
      <c r="B85" s="267" t="s">
        <v>411</v>
      </c>
      <c r="C85" s="250" t="s">
        <v>18</v>
      </c>
      <c r="D85" s="303" t="str">
        <f t="shared" si="1"/>
        <v>Inclus ci-dessus</v>
      </c>
      <c r="E85" s="304"/>
      <c r="F85" s="254"/>
      <c r="G85" s="6"/>
      <c r="H85" s="8"/>
    </row>
    <row r="86" spans="1:8" ht="15" customHeight="1">
      <c r="A86" s="258"/>
      <c r="B86" s="267" t="s">
        <v>412</v>
      </c>
      <c r="C86" s="250" t="s">
        <v>18</v>
      </c>
      <c r="D86" s="303" t="str">
        <f t="shared" si="1"/>
        <v>Inclus ci-dessus</v>
      </c>
      <c r="E86" s="304"/>
      <c r="F86" s="254"/>
      <c r="G86" s="6"/>
      <c r="H86" s="8"/>
    </row>
    <row r="87" spans="1:8" ht="15" customHeight="1">
      <c r="A87" s="258"/>
      <c r="B87" s="267" t="s">
        <v>413</v>
      </c>
      <c r="C87" s="250" t="s">
        <v>18</v>
      </c>
      <c r="D87" s="303" t="str">
        <f t="shared" si="1"/>
        <v>Inclus ci-dessus</v>
      </c>
      <c r="E87" s="304"/>
      <c r="F87" s="254"/>
      <c r="G87" s="6"/>
      <c r="H87" s="8"/>
    </row>
    <row r="88" spans="1:8" ht="15" customHeight="1">
      <c r="A88" s="258"/>
      <c r="B88" s="253"/>
      <c r="C88" s="250"/>
      <c r="D88" s="259"/>
      <c r="E88" s="251"/>
      <c r="F88" s="254"/>
      <c r="G88" s="6"/>
      <c r="H88" s="8"/>
    </row>
    <row r="89" spans="1:8" ht="15" customHeight="1">
      <c r="A89" s="272" t="s">
        <v>441</v>
      </c>
      <c r="B89" s="271" t="s">
        <v>440</v>
      </c>
      <c r="C89" s="250"/>
      <c r="D89" s="259"/>
      <c r="E89" s="251"/>
      <c r="F89" s="254"/>
      <c r="G89" s="6"/>
      <c r="H89" s="8"/>
    </row>
    <row r="90" spans="1:8" ht="15" customHeight="1">
      <c r="A90" s="258"/>
      <c r="B90" s="265"/>
      <c r="C90" s="250"/>
      <c r="D90" s="259"/>
      <c r="E90" s="251"/>
      <c r="F90" s="254"/>
      <c r="G90" s="6"/>
      <c r="H90" s="8"/>
    </row>
    <row r="91" spans="1:8" ht="15" customHeight="1">
      <c r="A91" s="264" t="s">
        <v>443</v>
      </c>
      <c r="B91" s="267" t="s">
        <v>442</v>
      </c>
      <c r="C91" s="250"/>
      <c r="D91" s="259"/>
      <c r="E91" s="251"/>
      <c r="F91" s="254"/>
      <c r="G91" s="6"/>
      <c r="H91" s="8"/>
    </row>
    <row r="92" spans="1:8" ht="15" customHeight="1">
      <c r="A92" s="258"/>
      <c r="B92" s="253" t="s">
        <v>444</v>
      </c>
      <c r="C92" s="250"/>
      <c r="D92" s="259"/>
      <c r="E92" s="251"/>
      <c r="F92" s="254"/>
      <c r="G92" s="6"/>
      <c r="H92" s="8"/>
    </row>
    <row r="93" spans="1:8" ht="30" customHeight="1">
      <c r="A93" s="258"/>
      <c r="B93" s="273" t="s">
        <v>445</v>
      </c>
      <c r="C93" s="250" t="s">
        <v>15</v>
      </c>
      <c r="D93" s="259"/>
      <c r="E93" s="251"/>
      <c r="F93" s="254">
        <f t="shared" si="0"/>
        <v>0</v>
      </c>
      <c r="G93" s="6"/>
      <c r="H93" s="8"/>
    </row>
    <row r="94" spans="1:8" ht="15" customHeight="1">
      <c r="A94" s="258"/>
      <c r="B94" s="274" t="s">
        <v>446</v>
      </c>
      <c r="C94" s="250"/>
      <c r="D94" s="259" t="s">
        <v>450</v>
      </c>
      <c r="E94" s="251"/>
      <c r="F94" s="254"/>
      <c r="G94" s="6"/>
      <c r="H94" s="8"/>
    </row>
    <row r="95" spans="1:8" ht="15" customHeight="1">
      <c r="A95" s="258"/>
      <c r="B95" s="259" t="s">
        <v>446</v>
      </c>
      <c r="C95" s="250"/>
      <c r="D95" s="259" t="str">
        <f>D$94</f>
        <v>Inclus ci-avant</v>
      </c>
      <c r="E95" s="251"/>
      <c r="F95" s="254"/>
      <c r="G95" s="6"/>
      <c r="H95" s="8"/>
    </row>
    <row r="96" spans="1:8" ht="15" customHeight="1">
      <c r="A96" s="258"/>
      <c r="B96" s="259" t="s">
        <v>447</v>
      </c>
      <c r="C96" s="250" t="s">
        <v>15</v>
      </c>
      <c r="D96" s="259"/>
      <c r="E96" s="251"/>
      <c r="F96" s="254">
        <f t="shared" si="0"/>
        <v>0</v>
      </c>
      <c r="G96" s="6"/>
      <c r="H96" s="8"/>
    </row>
    <row r="97" spans="1:8" ht="15" customHeight="1">
      <c r="A97" s="258"/>
      <c r="B97" s="274" t="s">
        <v>448</v>
      </c>
      <c r="C97" s="250" t="s">
        <v>15</v>
      </c>
      <c r="D97" s="259"/>
      <c r="E97" s="251"/>
      <c r="F97" s="254">
        <f t="shared" si="0"/>
        <v>0</v>
      </c>
      <c r="G97" s="6"/>
      <c r="H97" s="8"/>
    </row>
    <row r="98" spans="1:8" ht="15" customHeight="1">
      <c r="A98" s="258"/>
      <c r="B98" s="259" t="s">
        <v>449</v>
      </c>
      <c r="C98" s="250" t="s">
        <v>15</v>
      </c>
      <c r="D98" s="259"/>
      <c r="E98" s="251"/>
      <c r="F98" s="254">
        <f t="shared" si="0"/>
        <v>0</v>
      </c>
      <c r="G98" s="6"/>
      <c r="H98" s="8"/>
    </row>
    <row r="99" spans="1:8" ht="15" customHeight="1">
      <c r="A99" s="258"/>
      <c r="B99" s="253"/>
      <c r="C99" s="250"/>
      <c r="D99" s="259"/>
      <c r="E99" s="251"/>
      <c r="F99" s="254"/>
      <c r="G99" s="6"/>
      <c r="H99" s="8"/>
    </row>
    <row r="100" spans="1:8" ht="15" customHeight="1">
      <c r="A100" s="264" t="s">
        <v>452</v>
      </c>
      <c r="B100" s="267" t="s">
        <v>451</v>
      </c>
      <c r="C100" s="250"/>
      <c r="D100" s="259"/>
      <c r="E100" s="251"/>
      <c r="F100" s="254">
        <f t="shared" ref="F100:F102" si="2">D100*E100</f>
        <v>0</v>
      </c>
      <c r="G100" s="6"/>
      <c r="H100" s="8"/>
    </row>
    <row r="101" spans="1:8" ht="15" customHeight="1">
      <c r="A101" s="258"/>
      <c r="B101" s="262" t="s">
        <v>453</v>
      </c>
      <c r="C101" s="250"/>
      <c r="D101" s="259"/>
      <c r="E101" s="251"/>
      <c r="F101" s="254"/>
      <c r="G101" s="6"/>
      <c r="H101" s="8"/>
    </row>
    <row r="102" spans="1:8" ht="31.5" customHeight="1">
      <c r="A102" s="258"/>
      <c r="B102" s="273" t="s">
        <v>454</v>
      </c>
      <c r="C102" s="250" t="s">
        <v>16</v>
      </c>
      <c r="D102" s="259"/>
      <c r="E102" s="251"/>
      <c r="F102" s="254">
        <f t="shared" si="2"/>
        <v>0</v>
      </c>
      <c r="G102" s="6"/>
      <c r="H102" s="8"/>
    </row>
    <row r="103" spans="1:8" ht="15" customHeight="1">
      <c r="A103" s="258"/>
      <c r="B103" s="265"/>
      <c r="C103" s="250"/>
      <c r="D103" s="259"/>
      <c r="E103" s="251"/>
      <c r="F103" s="254"/>
      <c r="G103" s="6"/>
      <c r="H103" s="8"/>
    </row>
    <row r="104" spans="1:8" ht="15" customHeight="1">
      <c r="A104" s="264" t="s">
        <v>456</v>
      </c>
      <c r="B104" s="267" t="s">
        <v>455</v>
      </c>
      <c r="C104" s="250"/>
      <c r="D104" s="259"/>
      <c r="E104" s="251"/>
      <c r="F104" s="254">
        <f t="shared" ref="F104:F106" si="3">D104*E104</f>
        <v>0</v>
      </c>
      <c r="G104" s="6"/>
      <c r="H104" s="8"/>
    </row>
    <row r="105" spans="1:8" ht="15" customHeight="1">
      <c r="A105" s="258"/>
      <c r="B105" s="262" t="s">
        <v>444</v>
      </c>
      <c r="C105" s="250"/>
      <c r="D105" s="259"/>
      <c r="E105" s="251"/>
      <c r="F105" s="254"/>
      <c r="G105" s="6"/>
      <c r="H105" s="8"/>
    </row>
    <row r="106" spans="1:8" ht="30" customHeight="1">
      <c r="A106" s="258"/>
      <c r="B106" s="273" t="s">
        <v>457</v>
      </c>
      <c r="C106" s="250" t="s">
        <v>15</v>
      </c>
      <c r="D106" s="259"/>
      <c r="E106" s="251"/>
      <c r="F106" s="254">
        <f t="shared" si="3"/>
        <v>0</v>
      </c>
      <c r="G106" s="6"/>
      <c r="H106" s="8"/>
    </row>
    <row r="107" spans="1:8" ht="15" customHeight="1">
      <c r="A107" s="258"/>
      <c r="B107" s="265"/>
      <c r="C107" s="250"/>
      <c r="D107" s="259"/>
      <c r="E107" s="251"/>
      <c r="F107" s="254"/>
      <c r="G107" s="6"/>
      <c r="H107" s="8"/>
    </row>
    <row r="108" spans="1:8" ht="15" customHeight="1">
      <c r="A108" s="272" t="s">
        <v>459</v>
      </c>
      <c r="B108" s="276" t="s">
        <v>458</v>
      </c>
      <c r="C108" s="250"/>
      <c r="D108" s="259"/>
      <c r="E108" s="251"/>
      <c r="F108" s="254">
        <f t="shared" ref="F108" si="4">D108*E108</f>
        <v>0</v>
      </c>
      <c r="G108" s="6"/>
      <c r="H108" s="8"/>
    </row>
    <row r="109" spans="1:8" ht="15" customHeight="1">
      <c r="A109" s="258"/>
      <c r="B109" s="253"/>
      <c r="C109" s="250"/>
      <c r="D109" s="259"/>
      <c r="E109" s="251"/>
      <c r="F109" s="254"/>
      <c r="G109" s="6"/>
      <c r="H109" s="8"/>
    </row>
    <row r="110" spans="1:8" ht="15" customHeight="1">
      <c r="A110" s="264" t="s">
        <v>461</v>
      </c>
      <c r="B110" s="262" t="s">
        <v>460</v>
      </c>
      <c r="C110" s="250"/>
      <c r="D110" s="259"/>
      <c r="E110" s="251"/>
      <c r="F110" s="254"/>
      <c r="G110" s="6"/>
      <c r="H110" s="8"/>
    </row>
    <row r="111" spans="1:8" ht="15" customHeight="1">
      <c r="A111" s="258"/>
      <c r="B111" s="275" t="s">
        <v>453</v>
      </c>
      <c r="C111" s="250"/>
      <c r="D111" s="259"/>
      <c r="E111" s="251"/>
      <c r="F111" s="254"/>
      <c r="G111" s="6"/>
      <c r="H111" s="8"/>
    </row>
    <row r="112" spans="1:8" ht="30" customHeight="1">
      <c r="A112" s="258"/>
      <c r="B112" s="266" t="s">
        <v>462</v>
      </c>
      <c r="C112" s="250"/>
      <c r="D112" s="259"/>
      <c r="E112" s="251"/>
      <c r="F112" s="254">
        <f t="shared" ref="F112:F130" si="5">D112*E112</f>
        <v>0</v>
      </c>
      <c r="G112" s="6"/>
      <c r="H112" s="8"/>
    </row>
    <row r="113" spans="1:8" ht="15" customHeight="1">
      <c r="A113" s="258"/>
      <c r="B113" s="275" t="s">
        <v>463</v>
      </c>
      <c r="C113" s="250"/>
      <c r="D113" s="259"/>
      <c r="E113" s="251"/>
      <c r="F113" s="254"/>
      <c r="G113" s="6"/>
      <c r="H113" s="8"/>
    </row>
    <row r="114" spans="1:8" ht="15" customHeight="1">
      <c r="A114" s="258"/>
      <c r="B114" s="262" t="s">
        <v>464</v>
      </c>
      <c r="C114" s="250" t="s">
        <v>17</v>
      </c>
      <c r="D114" s="259"/>
      <c r="E114" s="251"/>
      <c r="F114" s="254">
        <f t="shared" si="5"/>
        <v>0</v>
      </c>
      <c r="G114" s="6"/>
      <c r="H114" s="8"/>
    </row>
    <row r="115" spans="1:8" ht="15" customHeight="1">
      <c r="A115" s="258"/>
      <c r="B115" s="265" t="s">
        <v>465</v>
      </c>
      <c r="C115" s="250" t="s">
        <v>17</v>
      </c>
      <c r="D115" s="259"/>
      <c r="E115" s="251"/>
      <c r="F115" s="254">
        <f t="shared" si="5"/>
        <v>0</v>
      </c>
      <c r="G115" s="6"/>
      <c r="H115" s="8"/>
    </row>
    <row r="116" spans="1:8" ht="15" customHeight="1">
      <c r="A116" s="258"/>
      <c r="B116" s="265" t="s">
        <v>466</v>
      </c>
      <c r="C116" s="250" t="s">
        <v>17</v>
      </c>
      <c r="D116" s="259"/>
      <c r="E116" s="251"/>
      <c r="F116" s="254">
        <f t="shared" si="5"/>
        <v>0</v>
      </c>
      <c r="G116" s="6"/>
      <c r="H116" s="8"/>
    </row>
    <row r="117" spans="1:8" ht="15" customHeight="1">
      <c r="A117" s="258"/>
      <c r="B117" s="265" t="s">
        <v>467</v>
      </c>
      <c r="C117" s="250" t="s">
        <v>17</v>
      </c>
      <c r="D117" s="259"/>
      <c r="E117" s="251"/>
      <c r="F117" s="254">
        <f t="shared" si="5"/>
        <v>0</v>
      </c>
      <c r="G117" s="6"/>
      <c r="H117" s="8"/>
    </row>
    <row r="118" spans="1:8" ht="15" customHeight="1">
      <c r="A118" s="258"/>
      <c r="B118" s="265" t="s">
        <v>468</v>
      </c>
      <c r="C118" s="250" t="s">
        <v>17</v>
      </c>
      <c r="D118" s="259"/>
      <c r="E118" s="251"/>
      <c r="F118" s="254">
        <f t="shared" si="5"/>
        <v>0</v>
      </c>
      <c r="G118" s="6"/>
      <c r="H118" s="8"/>
    </row>
    <row r="119" spans="1:8" ht="15" customHeight="1">
      <c r="A119" s="258"/>
      <c r="B119" s="275" t="s">
        <v>469</v>
      </c>
      <c r="C119" s="250"/>
      <c r="D119" s="259"/>
      <c r="E119" s="251"/>
      <c r="F119" s="254">
        <f t="shared" si="5"/>
        <v>0</v>
      </c>
      <c r="G119" s="6"/>
      <c r="H119" s="8"/>
    </row>
    <row r="120" spans="1:8" ht="15" customHeight="1">
      <c r="A120" s="258"/>
      <c r="B120" s="263" t="s">
        <v>467</v>
      </c>
      <c r="C120" s="250" t="s">
        <v>17</v>
      </c>
      <c r="D120" s="259"/>
      <c r="E120" s="251"/>
      <c r="F120" s="254">
        <f t="shared" si="5"/>
        <v>0</v>
      </c>
      <c r="G120" s="6"/>
      <c r="H120" s="8"/>
    </row>
    <row r="121" spans="1:8" ht="15" customHeight="1">
      <c r="A121" s="258"/>
      <c r="B121" s="265" t="s">
        <v>465</v>
      </c>
      <c r="C121" s="250" t="s">
        <v>17</v>
      </c>
      <c r="D121" s="259"/>
      <c r="E121" s="251"/>
      <c r="F121" s="254">
        <f t="shared" si="5"/>
        <v>0</v>
      </c>
      <c r="G121" s="6"/>
      <c r="H121" s="8"/>
    </row>
    <row r="122" spans="1:8" ht="15" customHeight="1">
      <c r="A122" s="258"/>
      <c r="B122" s="265" t="s">
        <v>470</v>
      </c>
      <c r="C122" s="250" t="s">
        <v>17</v>
      </c>
      <c r="D122" s="259"/>
      <c r="E122" s="251"/>
      <c r="F122" s="254">
        <f t="shared" si="5"/>
        <v>0</v>
      </c>
      <c r="G122" s="6"/>
      <c r="H122" s="8"/>
    </row>
    <row r="123" spans="1:8" ht="15" customHeight="1">
      <c r="A123" s="258"/>
      <c r="B123" s="265" t="s">
        <v>471</v>
      </c>
      <c r="C123" s="250" t="s">
        <v>17</v>
      </c>
      <c r="D123" s="259"/>
      <c r="E123" s="251"/>
      <c r="F123" s="254">
        <f t="shared" si="5"/>
        <v>0</v>
      </c>
      <c r="G123" s="6"/>
      <c r="H123" s="8"/>
    </row>
    <row r="124" spans="1:8" ht="15" customHeight="1">
      <c r="A124" s="258"/>
      <c r="B124" s="275" t="s">
        <v>472</v>
      </c>
      <c r="C124" s="250"/>
      <c r="D124" s="259"/>
      <c r="E124" s="251"/>
      <c r="F124" s="254">
        <f t="shared" si="5"/>
        <v>0</v>
      </c>
      <c r="G124" s="6"/>
      <c r="H124" s="8"/>
    </row>
    <row r="125" spans="1:8" ht="15" customHeight="1">
      <c r="A125" s="258"/>
      <c r="B125" s="265" t="s">
        <v>467</v>
      </c>
      <c r="C125" s="250" t="s">
        <v>17</v>
      </c>
      <c r="D125" s="259"/>
      <c r="E125" s="251"/>
      <c r="F125" s="254">
        <f t="shared" si="5"/>
        <v>0</v>
      </c>
      <c r="G125" s="6"/>
      <c r="H125" s="8"/>
    </row>
    <row r="126" spans="1:8" ht="15" customHeight="1">
      <c r="A126" s="258"/>
      <c r="B126" s="265" t="s">
        <v>473</v>
      </c>
      <c r="C126" s="250" t="s">
        <v>17</v>
      </c>
      <c r="D126" s="259"/>
      <c r="E126" s="251"/>
      <c r="F126" s="254">
        <f t="shared" si="5"/>
        <v>0</v>
      </c>
      <c r="G126" s="6"/>
      <c r="H126" s="8"/>
    </row>
    <row r="127" spans="1:8" ht="15" customHeight="1">
      <c r="A127" s="258"/>
      <c r="B127" s="275" t="s">
        <v>474</v>
      </c>
      <c r="C127" s="250"/>
      <c r="D127" s="259"/>
      <c r="E127" s="251"/>
      <c r="F127" s="254">
        <f t="shared" si="5"/>
        <v>0</v>
      </c>
      <c r="G127" s="6"/>
      <c r="H127" s="8"/>
    </row>
    <row r="128" spans="1:8" ht="15" customHeight="1">
      <c r="A128" s="258"/>
      <c r="B128" s="265" t="s">
        <v>467</v>
      </c>
      <c r="C128" s="250" t="s">
        <v>17</v>
      </c>
      <c r="D128" s="259"/>
      <c r="E128" s="251"/>
      <c r="F128" s="254">
        <f t="shared" si="5"/>
        <v>0</v>
      </c>
      <c r="G128" s="6"/>
      <c r="H128" s="8"/>
    </row>
    <row r="129" spans="1:8" ht="15" customHeight="1">
      <c r="A129" s="258"/>
      <c r="B129" s="265" t="s">
        <v>475</v>
      </c>
      <c r="C129" s="250" t="s">
        <v>17</v>
      </c>
      <c r="D129" s="259"/>
      <c r="E129" s="251"/>
      <c r="F129" s="254">
        <f t="shared" si="5"/>
        <v>0</v>
      </c>
      <c r="G129" s="6"/>
      <c r="H129" s="8"/>
    </row>
    <row r="130" spans="1:8" ht="15" customHeight="1">
      <c r="A130" s="258"/>
      <c r="B130" s="253" t="s">
        <v>476</v>
      </c>
      <c r="C130" s="250" t="s">
        <v>17</v>
      </c>
      <c r="D130" s="259"/>
      <c r="E130" s="251"/>
      <c r="F130" s="254">
        <f t="shared" si="5"/>
        <v>0</v>
      </c>
      <c r="G130" s="6"/>
      <c r="H130" s="8"/>
    </row>
    <row r="131" spans="1:8" ht="15" customHeight="1">
      <c r="A131" s="258"/>
      <c r="B131" s="253"/>
      <c r="C131" s="250"/>
      <c r="D131" s="259"/>
      <c r="E131" s="251"/>
      <c r="F131" s="254"/>
      <c r="G131" s="6"/>
      <c r="H131" s="8"/>
    </row>
    <row r="132" spans="1:8" ht="15" customHeight="1">
      <c r="A132" s="264" t="s">
        <v>477</v>
      </c>
      <c r="B132" s="262" t="s">
        <v>478</v>
      </c>
      <c r="C132" s="250"/>
      <c r="D132" s="259"/>
      <c r="E132" s="251"/>
      <c r="F132" s="254"/>
      <c r="G132" s="6"/>
      <c r="H132" s="8"/>
    </row>
    <row r="133" spans="1:8" ht="15" customHeight="1">
      <c r="A133" s="258"/>
      <c r="B133" s="262" t="s">
        <v>453</v>
      </c>
      <c r="C133" s="250"/>
      <c r="D133" s="259"/>
      <c r="E133" s="251"/>
      <c r="F133" s="254"/>
      <c r="G133" s="6"/>
      <c r="H133" s="8"/>
    </row>
    <row r="134" spans="1:8" ht="30" customHeight="1">
      <c r="A134" s="258"/>
      <c r="B134" s="273" t="s">
        <v>479</v>
      </c>
      <c r="C134" s="250" t="s">
        <v>17</v>
      </c>
      <c r="D134" s="259"/>
      <c r="E134" s="251"/>
      <c r="F134" s="254">
        <f t="shared" ref="F134" si="6">D134*E134</f>
        <v>0</v>
      </c>
      <c r="G134" s="6"/>
      <c r="H134" s="8"/>
    </row>
    <row r="135" spans="1:8" ht="15" customHeight="1">
      <c r="A135" s="258"/>
      <c r="B135" s="253"/>
      <c r="C135" s="250"/>
      <c r="D135" s="259"/>
      <c r="E135" s="251"/>
      <c r="F135" s="254"/>
      <c r="G135" s="6"/>
      <c r="H135" s="8"/>
    </row>
    <row r="136" spans="1:8" ht="15" customHeight="1">
      <c r="A136" s="264" t="s">
        <v>481</v>
      </c>
      <c r="B136" s="262" t="s">
        <v>480</v>
      </c>
      <c r="C136" s="250"/>
      <c r="D136" s="259"/>
      <c r="E136" s="251"/>
      <c r="F136" s="254"/>
      <c r="G136" s="6"/>
      <c r="H136" s="8"/>
    </row>
    <row r="137" spans="1:8" ht="15" customHeight="1">
      <c r="A137" s="258"/>
      <c r="B137" s="253"/>
      <c r="C137" s="250"/>
      <c r="D137" s="259"/>
      <c r="E137" s="251"/>
      <c r="F137" s="254"/>
      <c r="G137" s="6"/>
      <c r="H137" s="8"/>
    </row>
    <row r="138" spans="1:8" ht="15" customHeight="1">
      <c r="A138" s="258"/>
      <c r="B138" s="262" t="s">
        <v>482</v>
      </c>
      <c r="C138" s="250"/>
      <c r="D138" s="259"/>
      <c r="E138" s="251"/>
      <c r="F138" s="254"/>
      <c r="G138" s="6"/>
      <c r="H138" s="8"/>
    </row>
    <row r="139" spans="1:8" ht="15" customHeight="1">
      <c r="A139" s="258"/>
      <c r="B139" s="262" t="s">
        <v>483</v>
      </c>
      <c r="C139" s="250"/>
      <c r="D139" s="259"/>
      <c r="E139" s="251"/>
      <c r="F139" s="254"/>
      <c r="G139" s="6"/>
      <c r="H139" s="8"/>
    </row>
    <row r="140" spans="1:8" ht="30" customHeight="1">
      <c r="A140" s="258"/>
      <c r="B140" s="273" t="s">
        <v>484</v>
      </c>
      <c r="C140" s="250"/>
      <c r="D140" s="259"/>
      <c r="E140" s="251"/>
      <c r="F140" s="254"/>
      <c r="G140" s="6"/>
      <c r="H140" s="8"/>
    </row>
    <row r="141" spans="1:8" ht="15" customHeight="1">
      <c r="A141" s="258"/>
      <c r="B141" s="253" t="s">
        <v>485</v>
      </c>
      <c r="C141" s="250" t="s">
        <v>17</v>
      </c>
      <c r="D141" s="259"/>
      <c r="E141" s="251"/>
      <c r="F141" s="254">
        <f t="shared" ref="F141:F142" si="7">D141*E141</f>
        <v>0</v>
      </c>
      <c r="G141" s="6"/>
      <c r="H141" s="8"/>
    </row>
    <row r="142" spans="1:8" ht="15" customHeight="1">
      <c r="A142" s="258"/>
      <c r="B142" s="253" t="s">
        <v>486</v>
      </c>
      <c r="C142" s="250" t="s">
        <v>17</v>
      </c>
      <c r="D142" s="259"/>
      <c r="E142" s="251"/>
      <c r="F142" s="254">
        <f t="shared" si="7"/>
        <v>0</v>
      </c>
      <c r="G142" s="6"/>
      <c r="H142" s="8"/>
    </row>
    <row r="143" spans="1:8" ht="15" customHeight="1">
      <c r="A143" s="258"/>
      <c r="B143" s="253"/>
      <c r="C143" s="250"/>
      <c r="D143" s="259"/>
      <c r="E143" s="251"/>
      <c r="F143" s="254"/>
      <c r="G143" s="6"/>
      <c r="H143" s="8"/>
    </row>
    <row r="144" spans="1:8" ht="15" customHeight="1">
      <c r="A144" s="272" t="s">
        <v>488</v>
      </c>
      <c r="B144" s="271" t="s">
        <v>487</v>
      </c>
      <c r="C144" s="250"/>
      <c r="D144" s="259"/>
      <c r="E144" s="251"/>
      <c r="F144" s="254"/>
      <c r="G144" s="6"/>
      <c r="H144" s="8"/>
    </row>
    <row r="145" spans="1:8" ht="15" customHeight="1">
      <c r="A145" s="258"/>
      <c r="B145" s="253"/>
      <c r="C145" s="250"/>
      <c r="D145" s="259"/>
      <c r="E145" s="251"/>
      <c r="F145" s="254"/>
      <c r="G145" s="6"/>
      <c r="H145" s="8"/>
    </row>
    <row r="146" spans="1:8" ht="15" customHeight="1">
      <c r="A146" s="264" t="s">
        <v>490</v>
      </c>
      <c r="B146" s="262" t="s">
        <v>489</v>
      </c>
      <c r="C146" s="250"/>
      <c r="D146" s="259"/>
      <c r="E146" s="251"/>
      <c r="F146" s="254"/>
      <c r="G146" s="6"/>
      <c r="H146" s="8"/>
    </row>
    <row r="147" spans="1:8" ht="15" customHeight="1">
      <c r="A147" s="258"/>
      <c r="B147" s="262" t="s">
        <v>444</v>
      </c>
      <c r="C147" s="250"/>
      <c r="D147" s="259"/>
      <c r="E147" s="251"/>
      <c r="F147" s="254"/>
      <c r="G147" s="6"/>
      <c r="H147" s="8"/>
    </row>
    <row r="148" spans="1:8" ht="15" customHeight="1">
      <c r="A148" s="258"/>
      <c r="B148" s="253" t="s">
        <v>491</v>
      </c>
      <c r="C148" s="250"/>
      <c r="D148" s="259"/>
      <c r="E148" s="251"/>
      <c r="F148" s="254"/>
      <c r="G148" s="6"/>
      <c r="H148" s="8"/>
    </row>
    <row r="149" spans="1:8" ht="15" customHeight="1">
      <c r="A149" s="258"/>
      <c r="B149" s="253" t="s">
        <v>492</v>
      </c>
      <c r="C149" s="250" t="s">
        <v>15</v>
      </c>
      <c r="D149" s="259"/>
      <c r="E149" s="251"/>
      <c r="F149" s="254">
        <f t="shared" ref="F149" si="8">D149*E149</f>
        <v>0</v>
      </c>
      <c r="G149" s="6"/>
      <c r="H149" s="8"/>
    </row>
    <row r="150" spans="1:8" ht="15" customHeight="1">
      <c r="A150" s="258"/>
      <c r="B150" s="253"/>
      <c r="C150" s="250"/>
      <c r="D150" s="259"/>
      <c r="E150" s="251"/>
      <c r="F150" s="254"/>
      <c r="G150" s="6"/>
      <c r="H150" s="8"/>
    </row>
    <row r="151" spans="1:8" ht="15" customHeight="1">
      <c r="A151" s="264" t="s">
        <v>494</v>
      </c>
      <c r="B151" s="262" t="s">
        <v>493</v>
      </c>
      <c r="C151" s="250"/>
      <c r="D151" s="259"/>
      <c r="E151" s="251"/>
      <c r="F151" s="254"/>
      <c r="G151" s="6"/>
      <c r="H151" s="8"/>
    </row>
    <row r="152" spans="1:8" ht="15" customHeight="1">
      <c r="A152" s="258"/>
      <c r="B152" s="262" t="s">
        <v>495</v>
      </c>
      <c r="C152" s="250"/>
      <c r="D152" s="259"/>
      <c r="E152" s="251"/>
      <c r="F152" s="254"/>
      <c r="G152" s="6"/>
      <c r="H152" s="8"/>
    </row>
    <row r="153" spans="1:8" ht="15" customHeight="1">
      <c r="A153" s="258"/>
      <c r="B153" s="262" t="s">
        <v>453</v>
      </c>
      <c r="C153" s="250"/>
      <c r="D153" s="259"/>
      <c r="E153" s="251"/>
      <c r="F153" s="254"/>
      <c r="G153" s="6"/>
      <c r="H153" s="8"/>
    </row>
    <row r="154" spans="1:8" ht="15" customHeight="1">
      <c r="A154" s="258"/>
      <c r="B154" s="253" t="s">
        <v>496</v>
      </c>
      <c r="C154" s="250"/>
      <c r="D154" s="259"/>
      <c r="E154" s="251"/>
      <c r="F154" s="254"/>
      <c r="G154" s="6"/>
      <c r="H154" s="8"/>
    </row>
    <row r="155" spans="1:8" ht="15" customHeight="1">
      <c r="A155" s="258"/>
      <c r="B155" s="253" t="s">
        <v>497</v>
      </c>
      <c r="C155" s="250"/>
      <c r="D155" s="259"/>
      <c r="E155" s="251"/>
      <c r="F155" s="254"/>
      <c r="G155" s="6"/>
      <c r="H155" s="8"/>
    </row>
    <row r="156" spans="1:8" ht="15" customHeight="1">
      <c r="A156" s="258"/>
      <c r="B156" s="253" t="s">
        <v>498</v>
      </c>
      <c r="C156" s="250" t="s">
        <v>15</v>
      </c>
      <c r="D156" s="259"/>
      <c r="E156" s="251"/>
      <c r="F156" s="254">
        <f t="shared" ref="F156:F160" si="9">D156*E156</f>
        <v>0</v>
      </c>
      <c r="G156" s="6"/>
      <c r="H156" s="8"/>
    </row>
    <row r="157" spans="1:8" ht="15" customHeight="1">
      <c r="A157" s="258"/>
      <c r="B157" s="253" t="s">
        <v>499</v>
      </c>
      <c r="C157" s="250" t="s">
        <v>15</v>
      </c>
      <c r="D157" s="259"/>
      <c r="E157" s="251"/>
      <c r="F157" s="254">
        <f t="shared" si="9"/>
        <v>0</v>
      </c>
      <c r="G157" s="6"/>
      <c r="H157" s="8"/>
    </row>
    <row r="158" spans="1:8" ht="15" customHeight="1">
      <c r="A158" s="258"/>
      <c r="B158" s="253" t="s">
        <v>500</v>
      </c>
      <c r="C158" s="250" t="s">
        <v>15</v>
      </c>
      <c r="D158" s="259"/>
      <c r="E158" s="251"/>
      <c r="F158" s="254">
        <f t="shared" si="9"/>
        <v>0</v>
      </c>
      <c r="G158" s="6"/>
      <c r="H158" s="8"/>
    </row>
    <row r="159" spans="1:8" ht="15" customHeight="1">
      <c r="A159" s="258"/>
      <c r="B159" s="253" t="s">
        <v>501</v>
      </c>
      <c r="C159" s="250" t="s">
        <v>15</v>
      </c>
      <c r="D159" s="259"/>
      <c r="E159" s="251"/>
      <c r="F159" s="254">
        <f t="shared" si="9"/>
        <v>0</v>
      </c>
      <c r="G159" s="6"/>
      <c r="H159" s="8"/>
    </row>
    <row r="160" spans="1:8" ht="15" customHeight="1">
      <c r="A160" s="258"/>
      <c r="B160" s="253" t="s">
        <v>502</v>
      </c>
      <c r="C160" s="250" t="s">
        <v>15</v>
      </c>
      <c r="D160" s="259"/>
      <c r="E160" s="251"/>
      <c r="F160" s="254">
        <f t="shared" si="9"/>
        <v>0</v>
      </c>
      <c r="G160" s="6"/>
      <c r="H160" s="8"/>
    </row>
    <row r="161" spans="1:8" ht="15" customHeight="1">
      <c r="A161" s="258"/>
      <c r="B161" s="253"/>
      <c r="C161" s="250"/>
      <c r="D161" s="259"/>
      <c r="E161" s="251"/>
      <c r="F161" s="254"/>
      <c r="G161" s="6"/>
      <c r="H161" s="8"/>
    </row>
    <row r="162" spans="1:8" ht="15" customHeight="1">
      <c r="A162" s="258"/>
      <c r="B162" s="262" t="s">
        <v>503</v>
      </c>
      <c r="C162" s="250"/>
      <c r="D162" s="259"/>
      <c r="E162" s="251"/>
      <c r="F162" s="254"/>
      <c r="G162" s="6"/>
      <c r="H162" s="8"/>
    </row>
    <row r="163" spans="1:8" ht="15" customHeight="1">
      <c r="A163" s="258"/>
      <c r="B163" s="275" t="s">
        <v>444</v>
      </c>
      <c r="C163" s="250"/>
      <c r="D163" s="259"/>
      <c r="E163" s="251"/>
      <c r="F163" s="254"/>
      <c r="G163" s="6"/>
      <c r="H163" s="8"/>
    </row>
    <row r="164" spans="1:8" ht="15" customHeight="1">
      <c r="A164" s="258"/>
      <c r="B164" s="265" t="s">
        <v>504</v>
      </c>
      <c r="C164" s="250"/>
      <c r="D164" s="259"/>
      <c r="E164" s="251"/>
      <c r="F164" s="254"/>
      <c r="G164" s="6"/>
      <c r="H164" s="8"/>
    </row>
    <row r="165" spans="1:8" ht="15" customHeight="1">
      <c r="A165" s="258"/>
      <c r="B165" s="253" t="s">
        <v>498</v>
      </c>
      <c r="C165" s="250" t="s">
        <v>15</v>
      </c>
      <c r="D165" s="259"/>
      <c r="E165" s="251"/>
      <c r="F165" s="254">
        <f t="shared" ref="F165:F169" si="10">D165*E165</f>
        <v>0</v>
      </c>
      <c r="G165" s="6"/>
      <c r="H165" s="8"/>
    </row>
    <row r="166" spans="1:8" ht="15" customHeight="1">
      <c r="A166" s="258"/>
      <c r="B166" s="253" t="s">
        <v>499</v>
      </c>
      <c r="C166" s="250" t="s">
        <v>15</v>
      </c>
      <c r="D166" s="259"/>
      <c r="E166" s="251"/>
      <c r="F166" s="254">
        <f t="shared" si="10"/>
        <v>0</v>
      </c>
      <c r="G166" s="6"/>
      <c r="H166" s="8"/>
    </row>
    <row r="167" spans="1:8" ht="15" customHeight="1">
      <c r="A167" s="258"/>
      <c r="B167" s="253" t="s">
        <v>500</v>
      </c>
      <c r="C167" s="250" t="s">
        <v>15</v>
      </c>
      <c r="D167" s="259"/>
      <c r="E167" s="251"/>
      <c r="F167" s="254">
        <f t="shared" si="10"/>
        <v>0</v>
      </c>
      <c r="G167" s="6"/>
      <c r="H167" s="8"/>
    </row>
    <row r="168" spans="1:8" ht="15" customHeight="1">
      <c r="A168" s="258"/>
      <c r="B168" s="253" t="s">
        <v>501</v>
      </c>
      <c r="C168" s="250" t="s">
        <v>15</v>
      </c>
      <c r="D168" s="259"/>
      <c r="E168" s="251"/>
      <c r="F168" s="254">
        <f t="shared" si="10"/>
        <v>0</v>
      </c>
      <c r="G168" s="6"/>
      <c r="H168" s="8"/>
    </row>
    <row r="169" spans="1:8" ht="15" customHeight="1">
      <c r="A169" s="258"/>
      <c r="B169" s="253" t="s">
        <v>502</v>
      </c>
      <c r="C169" s="250" t="s">
        <v>15</v>
      </c>
      <c r="D169" s="259"/>
      <c r="E169" s="251"/>
      <c r="F169" s="254">
        <f t="shared" si="10"/>
        <v>0</v>
      </c>
      <c r="G169" s="6"/>
      <c r="H169" s="8"/>
    </row>
    <row r="170" spans="1:8" ht="15" customHeight="1">
      <c r="A170" s="258"/>
      <c r="B170" s="265"/>
      <c r="C170" s="250"/>
      <c r="D170" s="259"/>
      <c r="E170" s="251"/>
      <c r="F170" s="254"/>
      <c r="G170" s="6"/>
      <c r="H170" s="8"/>
    </row>
    <row r="171" spans="1:8" ht="15" customHeight="1">
      <c r="A171" s="258"/>
      <c r="B171" s="253"/>
      <c r="C171" s="250"/>
      <c r="D171" s="259"/>
      <c r="E171" s="251"/>
      <c r="F171" s="254"/>
      <c r="G171" s="6"/>
      <c r="H171" s="8"/>
    </row>
    <row r="172" spans="1:8" ht="15" customHeight="1">
      <c r="A172" s="264" t="s">
        <v>505</v>
      </c>
      <c r="B172" s="262" t="s">
        <v>506</v>
      </c>
      <c r="C172" s="250"/>
      <c r="D172" s="259"/>
      <c r="E172" s="251"/>
      <c r="F172" s="254"/>
      <c r="G172" s="6"/>
      <c r="H172" s="8"/>
    </row>
    <row r="173" spans="1:8" ht="15" customHeight="1">
      <c r="A173" s="258"/>
      <c r="B173" s="275" t="s">
        <v>444</v>
      </c>
      <c r="C173" s="250"/>
      <c r="D173" s="259"/>
      <c r="E173" s="251"/>
      <c r="F173" s="254"/>
      <c r="G173" s="6"/>
      <c r="H173" s="8"/>
    </row>
    <row r="174" spans="1:8" ht="15" customHeight="1">
      <c r="A174" s="258"/>
      <c r="B174" s="253" t="s">
        <v>507</v>
      </c>
      <c r="C174" s="250"/>
      <c r="D174" s="259"/>
      <c r="E174" s="251"/>
      <c r="F174" s="254"/>
      <c r="G174" s="6"/>
      <c r="H174" s="8"/>
    </row>
    <row r="175" spans="1:8" ht="30" customHeight="1">
      <c r="A175" s="258"/>
      <c r="B175" s="266" t="s">
        <v>508</v>
      </c>
      <c r="C175" s="250" t="s">
        <v>16</v>
      </c>
      <c r="D175" s="259"/>
      <c r="E175" s="251"/>
      <c r="F175" s="254">
        <f t="shared" ref="F175:F176" si="11">D175*E175</f>
        <v>0</v>
      </c>
      <c r="G175" s="6"/>
      <c r="H175" s="8"/>
    </row>
    <row r="176" spans="1:8" ht="30" customHeight="1">
      <c r="A176" s="258"/>
      <c r="B176" s="266" t="s">
        <v>509</v>
      </c>
      <c r="C176" s="250" t="s">
        <v>16</v>
      </c>
      <c r="D176" s="259"/>
      <c r="E176" s="251"/>
      <c r="F176" s="254">
        <f t="shared" si="11"/>
        <v>0</v>
      </c>
      <c r="G176" s="6"/>
      <c r="H176" s="8"/>
    </row>
    <row r="177" spans="1:8" ht="15" customHeight="1">
      <c r="A177" s="258"/>
      <c r="B177" s="265"/>
      <c r="C177" s="250"/>
      <c r="D177" s="259"/>
      <c r="E177" s="251"/>
      <c r="F177" s="254"/>
      <c r="G177" s="6"/>
      <c r="H177" s="8"/>
    </row>
    <row r="178" spans="1:8" ht="15" customHeight="1">
      <c r="A178" s="264" t="s">
        <v>511</v>
      </c>
      <c r="B178" s="262" t="s">
        <v>510</v>
      </c>
      <c r="C178" s="250"/>
      <c r="D178" s="259"/>
      <c r="E178" s="251"/>
      <c r="F178" s="254"/>
      <c r="G178" s="6"/>
      <c r="H178" s="8"/>
    </row>
    <row r="179" spans="1:8" ht="15" customHeight="1">
      <c r="A179" s="258"/>
      <c r="B179" s="275" t="s">
        <v>444</v>
      </c>
      <c r="C179" s="250"/>
      <c r="D179" s="259"/>
      <c r="E179" s="251"/>
      <c r="F179" s="254"/>
      <c r="G179" s="6"/>
      <c r="H179" s="8"/>
    </row>
    <row r="180" spans="1:8" ht="15" customHeight="1">
      <c r="A180" s="258"/>
      <c r="B180" s="265" t="s">
        <v>512</v>
      </c>
      <c r="C180" s="250"/>
      <c r="D180" s="259"/>
      <c r="E180" s="251"/>
      <c r="F180" s="254"/>
      <c r="G180" s="6"/>
      <c r="H180" s="8"/>
    </row>
    <row r="181" spans="1:8" ht="15" customHeight="1">
      <c r="A181" s="258"/>
      <c r="B181" s="265" t="s">
        <v>513</v>
      </c>
      <c r="C181" s="250" t="s">
        <v>16</v>
      </c>
      <c r="D181" s="259"/>
      <c r="E181" s="251"/>
      <c r="F181" s="254">
        <f t="shared" ref="F181" si="12">D181*E181</f>
        <v>0</v>
      </c>
      <c r="G181" s="6"/>
      <c r="H181" s="8"/>
    </row>
    <row r="182" spans="1:8" ht="15" customHeight="1">
      <c r="A182" s="258"/>
      <c r="B182" s="263"/>
      <c r="C182" s="250"/>
      <c r="D182" s="259"/>
      <c r="E182" s="251"/>
      <c r="F182" s="254"/>
      <c r="G182" s="6"/>
      <c r="H182" s="8"/>
    </row>
    <row r="183" spans="1:8" ht="15" customHeight="1">
      <c r="A183" s="264" t="s">
        <v>515</v>
      </c>
      <c r="B183" s="262" t="s">
        <v>514</v>
      </c>
      <c r="C183" s="250"/>
      <c r="D183" s="259"/>
      <c r="E183" s="251"/>
      <c r="F183" s="254"/>
      <c r="G183" s="6"/>
      <c r="H183" s="8"/>
    </row>
    <row r="184" spans="1:8" ht="15" customHeight="1">
      <c r="A184" s="258"/>
      <c r="B184" s="275" t="s">
        <v>444</v>
      </c>
      <c r="C184" s="250"/>
      <c r="D184" s="259"/>
      <c r="E184" s="251"/>
      <c r="F184" s="254"/>
      <c r="G184" s="6"/>
      <c r="H184" s="8"/>
    </row>
    <row r="185" spans="1:8" ht="30" customHeight="1">
      <c r="A185" s="258"/>
      <c r="B185" s="273" t="s">
        <v>516</v>
      </c>
      <c r="C185" s="250"/>
      <c r="D185" s="259"/>
      <c r="E185" s="251"/>
      <c r="F185" s="254"/>
      <c r="G185" s="6"/>
      <c r="H185" s="8"/>
    </row>
    <row r="186" spans="1:8" ht="30" customHeight="1">
      <c r="A186" s="258"/>
      <c r="B186" s="266" t="s">
        <v>688</v>
      </c>
      <c r="C186" s="250" t="s">
        <v>17</v>
      </c>
      <c r="D186" s="259"/>
      <c r="E186" s="251"/>
      <c r="F186" s="254">
        <f t="shared" ref="F186:F189" si="13">D186*E186</f>
        <v>0</v>
      </c>
      <c r="G186" s="6"/>
      <c r="H186" s="8"/>
    </row>
    <row r="187" spans="1:8" ht="30" customHeight="1">
      <c r="A187" s="258"/>
      <c r="B187" s="266" t="s">
        <v>517</v>
      </c>
      <c r="C187" s="250" t="s">
        <v>17</v>
      </c>
      <c r="D187" s="259"/>
      <c r="E187" s="251"/>
      <c r="F187" s="254">
        <f t="shared" si="13"/>
        <v>0</v>
      </c>
      <c r="G187" s="6"/>
      <c r="H187" s="8"/>
    </row>
    <row r="188" spans="1:8" ht="30" customHeight="1">
      <c r="A188" s="258"/>
      <c r="B188" s="266" t="s">
        <v>518</v>
      </c>
      <c r="C188" s="250" t="s">
        <v>17</v>
      </c>
      <c r="D188" s="259"/>
      <c r="E188" s="251"/>
      <c r="F188" s="254">
        <f t="shared" si="13"/>
        <v>0</v>
      </c>
      <c r="G188" s="6"/>
      <c r="H188" s="8"/>
    </row>
    <row r="189" spans="1:8" ht="15" customHeight="1">
      <c r="A189" s="258"/>
      <c r="B189" s="266" t="s">
        <v>519</v>
      </c>
      <c r="C189" s="250" t="s">
        <v>17</v>
      </c>
      <c r="D189" s="259"/>
      <c r="E189" s="251"/>
      <c r="F189" s="254">
        <f t="shared" si="13"/>
        <v>0</v>
      </c>
      <c r="G189" s="6"/>
      <c r="H189" s="8"/>
    </row>
    <row r="190" spans="1:8" ht="15" customHeight="1">
      <c r="A190" s="258"/>
      <c r="B190" s="263"/>
      <c r="C190" s="250"/>
      <c r="D190" s="259"/>
      <c r="E190" s="251"/>
      <c r="F190" s="254"/>
      <c r="G190" s="6"/>
      <c r="H190" s="8"/>
    </row>
    <row r="191" spans="1:8" ht="15" customHeight="1">
      <c r="A191" s="264" t="s">
        <v>521</v>
      </c>
      <c r="B191" s="262" t="s">
        <v>520</v>
      </c>
      <c r="C191" s="250"/>
      <c r="D191" s="259" t="s">
        <v>303</v>
      </c>
      <c r="E191" s="251"/>
      <c r="F191" s="254"/>
      <c r="G191" s="6"/>
      <c r="H191" s="8"/>
    </row>
    <row r="192" spans="1:8" ht="15" customHeight="1">
      <c r="A192" s="258"/>
      <c r="B192" s="263"/>
      <c r="C192" s="250"/>
      <c r="D192" s="259"/>
      <c r="E192" s="251"/>
      <c r="F192" s="254"/>
      <c r="G192" s="6"/>
      <c r="H192" s="8"/>
    </row>
    <row r="193" spans="1:8" ht="15" customHeight="1">
      <c r="A193" s="264" t="s">
        <v>523</v>
      </c>
      <c r="B193" s="275" t="s">
        <v>522</v>
      </c>
      <c r="C193" s="250"/>
      <c r="D193" s="259"/>
      <c r="E193" s="251"/>
      <c r="F193" s="254"/>
      <c r="G193" s="6"/>
      <c r="H193" s="8"/>
    </row>
    <row r="194" spans="1:8" ht="15" customHeight="1">
      <c r="A194" s="258"/>
      <c r="B194" s="275" t="s">
        <v>444</v>
      </c>
      <c r="C194" s="250"/>
      <c r="D194" s="259"/>
      <c r="E194" s="251"/>
      <c r="F194" s="254"/>
      <c r="G194" s="6"/>
      <c r="H194" s="8"/>
    </row>
    <row r="195" spans="1:8" ht="15" customHeight="1">
      <c r="A195" s="258"/>
      <c r="B195" s="265" t="s">
        <v>524</v>
      </c>
      <c r="C195" s="250"/>
      <c r="D195" s="259"/>
      <c r="E195" s="251"/>
      <c r="F195" s="254"/>
      <c r="G195" s="6"/>
      <c r="H195" s="8"/>
    </row>
    <row r="196" spans="1:8" ht="15" customHeight="1">
      <c r="A196" s="258"/>
      <c r="B196" s="263" t="s">
        <v>525</v>
      </c>
      <c r="C196" s="250" t="s">
        <v>17</v>
      </c>
      <c r="D196" s="259"/>
      <c r="E196" s="251"/>
      <c r="F196" s="254">
        <f t="shared" ref="F196" si="14">D196*E196</f>
        <v>0</v>
      </c>
      <c r="G196" s="6"/>
      <c r="H196" s="8"/>
    </row>
    <row r="197" spans="1:8" ht="15" customHeight="1">
      <c r="A197" s="258"/>
      <c r="B197" s="263"/>
      <c r="C197" s="250"/>
      <c r="D197" s="259"/>
      <c r="E197" s="251"/>
      <c r="F197" s="254"/>
      <c r="G197" s="6"/>
      <c r="H197" s="8"/>
    </row>
    <row r="198" spans="1:8" ht="15" customHeight="1">
      <c r="A198" s="264" t="s">
        <v>527</v>
      </c>
      <c r="B198" s="276" t="s">
        <v>526</v>
      </c>
      <c r="C198" s="250"/>
      <c r="D198" s="259"/>
      <c r="E198" s="251"/>
      <c r="F198" s="254"/>
      <c r="G198" s="6"/>
      <c r="H198" s="8"/>
    </row>
    <row r="199" spans="1:8" ht="15" customHeight="1">
      <c r="A199" s="258"/>
      <c r="B199" s="263"/>
      <c r="C199" s="250"/>
      <c r="D199" s="259"/>
      <c r="E199" s="251"/>
      <c r="F199" s="254"/>
      <c r="G199" s="6"/>
      <c r="H199" s="8"/>
    </row>
    <row r="200" spans="1:8" ht="15" customHeight="1">
      <c r="A200" s="264" t="s">
        <v>528</v>
      </c>
      <c r="B200" s="275" t="s">
        <v>206</v>
      </c>
      <c r="C200" s="250"/>
      <c r="D200" s="259"/>
      <c r="E200" s="251"/>
      <c r="F200" s="254"/>
      <c r="G200" s="6"/>
      <c r="H200" s="8"/>
    </row>
    <row r="201" spans="1:8" ht="15" customHeight="1">
      <c r="A201" s="258"/>
      <c r="B201" s="275" t="s">
        <v>453</v>
      </c>
      <c r="C201" s="250"/>
      <c r="D201" s="259"/>
      <c r="E201" s="251"/>
      <c r="F201" s="254"/>
      <c r="G201" s="6"/>
      <c r="H201" s="8"/>
    </row>
    <row r="202" spans="1:8" ht="15" customHeight="1">
      <c r="A202" s="258"/>
      <c r="B202" s="265" t="s">
        <v>529</v>
      </c>
      <c r="C202" s="250" t="s">
        <v>18</v>
      </c>
      <c r="D202" s="259" t="s">
        <v>356</v>
      </c>
      <c r="E202" s="251"/>
      <c r="F202" s="254"/>
      <c r="G202" s="6"/>
      <c r="H202" s="8"/>
    </row>
    <row r="203" spans="1:8" ht="15" customHeight="1">
      <c r="A203" s="258"/>
      <c r="B203" s="263"/>
      <c r="C203" s="250"/>
      <c r="D203" s="259"/>
      <c r="E203" s="251"/>
      <c r="F203" s="254"/>
      <c r="G203" s="6"/>
      <c r="H203" s="8"/>
    </row>
    <row r="204" spans="1:8" ht="15" customHeight="1">
      <c r="A204" s="258" t="s">
        <v>531</v>
      </c>
      <c r="B204" s="275" t="s">
        <v>530</v>
      </c>
      <c r="C204" s="250" t="s">
        <v>18</v>
      </c>
      <c r="D204" s="259" t="s">
        <v>356</v>
      </c>
      <c r="E204" s="251"/>
      <c r="F204" s="254"/>
      <c r="G204" s="6"/>
      <c r="H204" s="8"/>
    </row>
    <row r="205" spans="1:8" ht="15" customHeight="1">
      <c r="A205" s="258"/>
      <c r="B205" s="263"/>
      <c r="C205" s="250"/>
      <c r="D205" s="259"/>
      <c r="E205" s="251"/>
      <c r="F205" s="254"/>
      <c r="G205" s="6"/>
      <c r="H205" s="8"/>
    </row>
    <row r="206" spans="1:8" ht="15" customHeight="1">
      <c r="A206" s="258" t="s">
        <v>533</v>
      </c>
      <c r="B206" s="275" t="s">
        <v>532</v>
      </c>
      <c r="C206" s="250" t="s">
        <v>18</v>
      </c>
      <c r="D206" s="259" t="s">
        <v>356</v>
      </c>
      <c r="E206" s="251"/>
      <c r="F206" s="254"/>
      <c r="G206" s="6"/>
      <c r="H206" s="8"/>
    </row>
    <row r="207" spans="1:8" ht="15" customHeight="1">
      <c r="A207" s="258"/>
      <c r="B207" s="263"/>
      <c r="C207" s="250"/>
      <c r="D207" s="259"/>
      <c r="E207" s="251"/>
      <c r="F207" s="254"/>
      <c r="G207" s="6"/>
      <c r="H207" s="8"/>
    </row>
    <row r="208" spans="1:8" ht="15" customHeight="1">
      <c r="A208" s="258" t="s">
        <v>535</v>
      </c>
      <c r="B208" s="275" t="s">
        <v>534</v>
      </c>
      <c r="C208" s="250"/>
      <c r="D208" s="259"/>
      <c r="E208" s="251"/>
      <c r="F208" s="254"/>
      <c r="G208" s="6"/>
      <c r="H208" s="8"/>
    </row>
    <row r="209" spans="1:8" ht="15" customHeight="1">
      <c r="A209" s="258"/>
      <c r="B209" s="275" t="s">
        <v>444</v>
      </c>
      <c r="C209" s="250"/>
      <c r="D209" s="259"/>
      <c r="E209" s="251"/>
      <c r="F209" s="254"/>
      <c r="G209" s="6"/>
      <c r="H209" s="8"/>
    </row>
    <row r="210" spans="1:8" ht="15" customHeight="1">
      <c r="A210" s="258"/>
      <c r="B210" s="265" t="s">
        <v>529</v>
      </c>
      <c r="C210" s="250" t="s">
        <v>18</v>
      </c>
      <c r="D210" s="259"/>
      <c r="E210" s="251"/>
      <c r="F210" s="254">
        <v>0</v>
      </c>
      <c r="G210" s="6"/>
      <c r="H210" s="8"/>
    </row>
    <row r="211" spans="1:8" ht="15" customHeight="1">
      <c r="A211" s="258"/>
      <c r="B211" s="263"/>
      <c r="C211" s="250"/>
      <c r="D211" s="259"/>
      <c r="E211" s="251"/>
      <c r="F211" s="254"/>
      <c r="G211" s="6"/>
      <c r="H211" s="8"/>
    </row>
    <row r="212" spans="1:8" ht="15" customHeight="1">
      <c r="A212" s="258" t="s">
        <v>537</v>
      </c>
      <c r="B212" s="275" t="s">
        <v>536</v>
      </c>
      <c r="C212" s="250"/>
      <c r="D212" s="259"/>
      <c r="E212" s="251"/>
      <c r="F212" s="254"/>
      <c r="G212" s="6"/>
      <c r="H212" s="8"/>
    </row>
    <row r="213" spans="1:8" ht="15" customHeight="1">
      <c r="A213" s="258"/>
      <c r="B213" s="263"/>
      <c r="C213" s="250"/>
      <c r="D213" s="259"/>
      <c r="E213" s="251"/>
      <c r="F213" s="254"/>
      <c r="G213" s="6"/>
      <c r="H213" s="8"/>
    </row>
    <row r="214" spans="1:8" ht="15" customHeight="1">
      <c r="A214" s="258"/>
      <c r="B214" s="275" t="s">
        <v>538</v>
      </c>
      <c r="C214" s="250"/>
      <c r="D214" s="259"/>
      <c r="E214" s="251"/>
      <c r="F214" s="254"/>
      <c r="G214" s="6"/>
      <c r="H214" s="8"/>
    </row>
    <row r="215" spans="1:8" ht="15" customHeight="1">
      <c r="A215" s="258"/>
      <c r="B215" s="275" t="s">
        <v>444</v>
      </c>
      <c r="C215" s="250"/>
      <c r="D215" s="259"/>
      <c r="E215" s="251"/>
      <c r="F215" s="254"/>
      <c r="G215" s="6"/>
      <c r="H215" s="8"/>
    </row>
    <row r="216" spans="1:8" ht="15" customHeight="1">
      <c r="A216" s="258"/>
      <c r="B216" s="265" t="s">
        <v>539</v>
      </c>
      <c r="C216" s="250"/>
      <c r="D216" s="259"/>
      <c r="E216" s="251"/>
      <c r="F216" s="254"/>
      <c r="G216" s="6"/>
      <c r="H216" s="8"/>
    </row>
    <row r="217" spans="1:8" ht="15" customHeight="1">
      <c r="A217" s="258"/>
      <c r="B217" s="263" t="s">
        <v>540</v>
      </c>
      <c r="C217" s="250" t="s">
        <v>15</v>
      </c>
      <c r="D217" s="259"/>
      <c r="E217" s="251"/>
      <c r="F217" s="254">
        <f t="shared" ref="F217:F218" si="15">D217*E217</f>
        <v>0</v>
      </c>
      <c r="G217" s="6"/>
      <c r="H217" s="8"/>
    </row>
    <row r="218" spans="1:8" ht="15" customHeight="1">
      <c r="A218" s="258"/>
      <c r="B218" s="263" t="s">
        <v>541</v>
      </c>
      <c r="C218" s="250" t="s">
        <v>15</v>
      </c>
      <c r="D218" s="259"/>
      <c r="E218" s="251"/>
      <c r="F218" s="254">
        <f t="shared" si="15"/>
        <v>0</v>
      </c>
      <c r="G218" s="6"/>
      <c r="H218" s="8"/>
    </row>
    <row r="219" spans="1:8" ht="15" customHeight="1">
      <c r="A219" s="258"/>
      <c r="B219" s="263"/>
      <c r="C219" s="250"/>
      <c r="D219" s="259"/>
      <c r="E219" s="251"/>
      <c r="F219" s="254"/>
      <c r="G219" s="6"/>
      <c r="H219" s="8"/>
    </row>
    <row r="220" spans="1:8" ht="15" customHeight="1">
      <c r="A220" s="258"/>
      <c r="B220" s="275" t="s">
        <v>542</v>
      </c>
      <c r="C220" s="250"/>
      <c r="D220" s="259"/>
      <c r="E220" s="251"/>
      <c r="F220" s="254"/>
      <c r="G220" s="6"/>
      <c r="H220" s="8"/>
    </row>
    <row r="221" spans="1:8" ht="15" customHeight="1">
      <c r="A221" s="258"/>
      <c r="B221" s="275" t="s">
        <v>444</v>
      </c>
      <c r="C221" s="250"/>
      <c r="D221" s="259"/>
      <c r="E221" s="251"/>
      <c r="F221" s="254"/>
      <c r="G221" s="6"/>
      <c r="H221" s="8"/>
    </row>
    <row r="222" spans="1:8" ht="15" customHeight="1">
      <c r="A222" s="258"/>
      <c r="B222" s="265" t="s">
        <v>539</v>
      </c>
      <c r="C222" s="250"/>
      <c r="D222" s="259"/>
      <c r="E222" s="251"/>
      <c r="F222" s="254"/>
      <c r="G222" s="6"/>
      <c r="H222" s="8"/>
    </row>
    <row r="223" spans="1:8" ht="30" customHeight="1">
      <c r="A223" s="258"/>
      <c r="B223" s="266" t="s">
        <v>543</v>
      </c>
      <c r="C223" s="250" t="s">
        <v>15</v>
      </c>
      <c r="D223" s="259"/>
      <c r="E223" s="251"/>
      <c r="F223" s="254">
        <f t="shared" ref="F223" si="16">D223*E223</f>
        <v>0</v>
      </c>
      <c r="G223" s="6"/>
      <c r="H223" s="8"/>
    </row>
    <row r="224" spans="1:8" ht="15" customHeight="1">
      <c r="A224" s="258"/>
      <c r="B224" s="263"/>
      <c r="C224" s="250"/>
      <c r="D224" s="259"/>
      <c r="E224" s="251"/>
      <c r="F224" s="254"/>
      <c r="G224" s="6"/>
      <c r="H224" s="8"/>
    </row>
    <row r="225" spans="1:8" ht="15" customHeight="1">
      <c r="A225" s="258"/>
      <c r="B225" s="275" t="s">
        <v>544</v>
      </c>
      <c r="C225" s="250"/>
      <c r="D225" s="259"/>
      <c r="E225" s="251"/>
      <c r="F225" s="254"/>
      <c r="G225" s="6"/>
      <c r="H225" s="8"/>
    </row>
    <row r="226" spans="1:8" ht="15" customHeight="1">
      <c r="A226" s="258"/>
      <c r="B226" s="275" t="s">
        <v>444</v>
      </c>
      <c r="C226" s="250"/>
      <c r="D226" s="259"/>
      <c r="E226" s="251"/>
      <c r="F226" s="254"/>
      <c r="G226" s="6"/>
      <c r="H226" s="8"/>
    </row>
    <row r="227" spans="1:8" ht="15" customHeight="1">
      <c r="A227" s="258"/>
      <c r="B227" s="265" t="s">
        <v>539</v>
      </c>
      <c r="C227" s="250"/>
      <c r="D227" s="259"/>
      <c r="E227" s="251"/>
      <c r="F227" s="254"/>
      <c r="G227" s="6"/>
      <c r="H227" s="8"/>
    </row>
    <row r="228" spans="1:8" ht="15" customHeight="1">
      <c r="A228" s="258"/>
      <c r="B228" s="266" t="s">
        <v>545</v>
      </c>
      <c r="C228" s="250" t="s">
        <v>15</v>
      </c>
      <c r="D228" s="259"/>
      <c r="E228" s="251"/>
      <c r="F228" s="254">
        <f t="shared" ref="F228" si="17">D228*E228</f>
        <v>0</v>
      </c>
      <c r="G228" s="6"/>
      <c r="H228" s="8"/>
    </row>
    <row r="229" spans="1:8" ht="15" customHeight="1">
      <c r="A229" s="258"/>
      <c r="B229" s="263"/>
      <c r="C229" s="250"/>
      <c r="D229" s="259"/>
      <c r="E229" s="251"/>
      <c r="F229" s="254"/>
      <c r="G229" s="6"/>
      <c r="H229" s="8"/>
    </row>
    <row r="230" spans="1:8" ht="15" customHeight="1">
      <c r="A230" s="264" t="s">
        <v>547</v>
      </c>
      <c r="B230" s="275" t="s">
        <v>546</v>
      </c>
      <c r="C230" s="250"/>
      <c r="D230" s="259"/>
      <c r="E230" s="251"/>
      <c r="F230" s="254"/>
      <c r="G230" s="6"/>
      <c r="H230" s="8"/>
    </row>
    <row r="231" spans="1:8" ht="15" customHeight="1">
      <c r="A231" s="258"/>
      <c r="B231" s="263"/>
      <c r="C231" s="250"/>
      <c r="D231" s="259"/>
      <c r="E231" s="251"/>
      <c r="F231" s="254"/>
      <c r="G231" s="6"/>
      <c r="H231" s="8"/>
    </row>
    <row r="232" spans="1:8" ht="15" customHeight="1">
      <c r="A232" s="258"/>
      <c r="B232" s="275" t="s">
        <v>548</v>
      </c>
      <c r="C232" s="250"/>
      <c r="D232" s="259"/>
      <c r="E232" s="251"/>
      <c r="F232" s="254"/>
      <c r="G232" s="6"/>
      <c r="H232" s="8"/>
    </row>
    <row r="233" spans="1:8" ht="15" customHeight="1">
      <c r="A233" s="258"/>
      <c r="B233" s="275" t="s">
        <v>444</v>
      </c>
      <c r="C233" s="250"/>
      <c r="D233" s="259"/>
      <c r="E233" s="251"/>
      <c r="F233" s="254"/>
      <c r="G233" s="6"/>
      <c r="H233" s="8"/>
    </row>
    <row r="234" spans="1:8" ht="30" customHeight="1">
      <c r="A234" s="258"/>
      <c r="B234" s="266" t="s">
        <v>549</v>
      </c>
      <c r="C234" s="250" t="s">
        <v>15</v>
      </c>
      <c r="D234" s="259"/>
      <c r="E234" s="251"/>
      <c r="F234" s="254">
        <f t="shared" ref="F234" si="18">D234*E234</f>
        <v>0</v>
      </c>
      <c r="G234" s="6"/>
      <c r="H234" s="8"/>
    </row>
    <row r="235" spans="1:8" ht="15" customHeight="1">
      <c r="A235" s="258"/>
      <c r="B235" s="263"/>
      <c r="C235" s="250"/>
      <c r="D235" s="259"/>
      <c r="E235" s="251"/>
      <c r="F235" s="254"/>
      <c r="G235" s="6"/>
      <c r="H235" s="8"/>
    </row>
    <row r="236" spans="1:8" ht="15" customHeight="1">
      <c r="A236" s="258"/>
      <c r="B236" s="275" t="s">
        <v>550</v>
      </c>
      <c r="C236" s="250"/>
      <c r="D236" s="259"/>
      <c r="E236" s="251"/>
      <c r="F236" s="254"/>
      <c r="G236" s="6"/>
      <c r="H236" s="8"/>
    </row>
    <row r="237" spans="1:8" ht="15" customHeight="1">
      <c r="A237" s="258"/>
      <c r="B237" s="275" t="s">
        <v>444</v>
      </c>
      <c r="C237" s="250"/>
      <c r="D237" s="259"/>
      <c r="E237" s="251"/>
      <c r="F237" s="254"/>
      <c r="G237" s="6"/>
      <c r="H237" s="8"/>
    </row>
    <row r="238" spans="1:8" ht="30" customHeight="1">
      <c r="A238" s="258"/>
      <c r="B238" s="266" t="s">
        <v>551</v>
      </c>
      <c r="C238" s="250" t="s">
        <v>15</v>
      </c>
      <c r="D238" s="259"/>
      <c r="E238" s="251"/>
      <c r="F238" s="254">
        <f t="shared" ref="F238" si="19">D238*E238</f>
        <v>0</v>
      </c>
      <c r="G238" s="6"/>
      <c r="H238" s="8"/>
    </row>
    <row r="239" spans="1:8" ht="15" customHeight="1">
      <c r="A239" s="258"/>
      <c r="B239" s="263"/>
      <c r="C239" s="250"/>
      <c r="D239" s="259"/>
      <c r="E239" s="251"/>
      <c r="F239" s="254"/>
      <c r="G239" s="6"/>
      <c r="H239" s="8"/>
    </row>
    <row r="240" spans="1:8" ht="15" customHeight="1">
      <c r="A240" s="258"/>
      <c r="B240" s="275" t="s">
        <v>552</v>
      </c>
      <c r="C240" s="250"/>
      <c r="D240" s="259"/>
      <c r="E240" s="251"/>
      <c r="F240" s="254"/>
      <c r="G240" s="6"/>
      <c r="H240" s="8"/>
    </row>
    <row r="241" spans="1:8" ht="15" customHeight="1">
      <c r="A241" s="258"/>
      <c r="B241" s="275" t="s">
        <v>444</v>
      </c>
      <c r="C241" s="250"/>
      <c r="D241" s="259"/>
      <c r="E241" s="251"/>
      <c r="F241" s="254"/>
      <c r="G241" s="6"/>
      <c r="H241" s="8"/>
    </row>
    <row r="242" spans="1:8" ht="30" customHeight="1">
      <c r="A242" s="258"/>
      <c r="B242" s="266" t="s">
        <v>553</v>
      </c>
      <c r="C242" s="250" t="s">
        <v>15</v>
      </c>
      <c r="D242" s="259"/>
      <c r="E242" s="251"/>
      <c r="F242" s="254">
        <f t="shared" ref="F242" si="20">D242*E242</f>
        <v>0</v>
      </c>
      <c r="G242" s="6"/>
      <c r="H242" s="8"/>
    </row>
    <row r="243" spans="1:8" ht="30" customHeight="1">
      <c r="A243" s="258"/>
      <c r="B243" s="266"/>
      <c r="C243" s="250"/>
      <c r="D243" s="259"/>
      <c r="E243" s="251"/>
      <c r="F243" s="254"/>
      <c r="G243" s="6"/>
      <c r="H243" s="8"/>
    </row>
    <row r="244" spans="1:8" ht="15" customHeight="1">
      <c r="A244" s="272" t="s">
        <v>555</v>
      </c>
      <c r="B244" s="276" t="s">
        <v>554</v>
      </c>
      <c r="C244" s="250"/>
      <c r="D244" s="259"/>
      <c r="E244" s="251"/>
      <c r="F244" s="254"/>
      <c r="G244" s="6"/>
      <c r="H244" s="8"/>
    </row>
    <row r="245" spans="1:8" ht="15" customHeight="1">
      <c r="A245" s="258"/>
      <c r="B245" s="263"/>
      <c r="C245" s="250"/>
      <c r="D245" s="259"/>
      <c r="E245" s="251"/>
      <c r="F245" s="254"/>
      <c r="G245" s="6"/>
      <c r="H245" s="8"/>
    </row>
    <row r="246" spans="1:8" ht="15" customHeight="1">
      <c r="A246" s="264" t="s">
        <v>557</v>
      </c>
      <c r="B246" s="275" t="s">
        <v>556</v>
      </c>
      <c r="C246" s="250"/>
      <c r="D246" s="259"/>
      <c r="E246" s="251"/>
      <c r="F246" s="254"/>
      <c r="G246" s="6"/>
      <c r="H246" s="8"/>
    </row>
    <row r="247" spans="1:8" ht="15" customHeight="1">
      <c r="A247" s="264"/>
      <c r="B247" s="275"/>
      <c r="C247" s="250"/>
      <c r="D247" s="259"/>
      <c r="E247" s="251"/>
      <c r="F247" s="254"/>
      <c r="G247" s="6"/>
      <c r="H247" s="8"/>
    </row>
    <row r="248" spans="1:8" ht="15" customHeight="1">
      <c r="A248" s="258"/>
      <c r="B248" s="275" t="s">
        <v>444</v>
      </c>
      <c r="C248" s="250"/>
      <c r="D248" s="259"/>
      <c r="E248" s="251"/>
      <c r="F248" s="254"/>
      <c r="G248" s="6"/>
      <c r="H248" s="8"/>
    </row>
    <row r="249" spans="1:8" ht="30" customHeight="1">
      <c r="A249" s="258"/>
      <c r="B249" s="266" t="s">
        <v>558</v>
      </c>
      <c r="C249" s="250" t="s">
        <v>17</v>
      </c>
      <c r="D249" s="259"/>
      <c r="E249" s="251"/>
      <c r="F249" s="254">
        <f t="shared" ref="F249" si="21">D249*E249</f>
        <v>0</v>
      </c>
      <c r="G249" s="6"/>
      <c r="H249" s="8"/>
    </row>
    <row r="250" spans="1:8" ht="15" customHeight="1">
      <c r="A250" s="258"/>
      <c r="B250" s="263"/>
      <c r="C250" s="250"/>
      <c r="D250" s="259"/>
      <c r="E250" s="251"/>
      <c r="F250" s="254"/>
      <c r="G250" s="6"/>
      <c r="H250" s="8"/>
    </row>
    <row r="251" spans="1:8" ht="15" customHeight="1">
      <c r="A251" s="264" t="s">
        <v>560</v>
      </c>
      <c r="B251" s="275" t="s">
        <v>559</v>
      </c>
      <c r="C251" s="250"/>
      <c r="D251" s="259"/>
      <c r="E251" s="251"/>
      <c r="F251" s="254"/>
      <c r="G251" s="6"/>
      <c r="H251" s="8"/>
    </row>
    <row r="252" spans="1:8" ht="15" customHeight="1">
      <c r="A252" s="258"/>
      <c r="B252" s="275" t="s">
        <v>444</v>
      </c>
      <c r="C252" s="250"/>
      <c r="D252" s="259"/>
      <c r="E252" s="251"/>
      <c r="F252" s="254"/>
      <c r="G252" s="6"/>
      <c r="H252" s="8"/>
    </row>
    <row r="253" spans="1:8" ht="27" customHeight="1">
      <c r="A253" s="258"/>
      <c r="B253" s="266" t="s">
        <v>561</v>
      </c>
      <c r="C253" s="250" t="s">
        <v>17</v>
      </c>
      <c r="D253" s="259"/>
      <c r="E253" s="251"/>
      <c r="F253" s="254">
        <f t="shared" ref="F253" si="22">D253*E253</f>
        <v>0</v>
      </c>
      <c r="G253" s="6"/>
      <c r="H253" s="8"/>
    </row>
    <row r="254" spans="1:8" ht="15" customHeight="1">
      <c r="A254" s="258"/>
      <c r="B254" s="263"/>
      <c r="C254" s="250"/>
      <c r="D254" s="259"/>
      <c r="E254" s="251"/>
      <c r="F254" s="254"/>
      <c r="G254" s="6"/>
      <c r="H254" s="8"/>
    </row>
    <row r="255" spans="1:8" ht="15" customHeight="1">
      <c r="A255" s="264" t="s">
        <v>563</v>
      </c>
      <c r="B255" s="275" t="s">
        <v>562</v>
      </c>
      <c r="C255" s="250"/>
      <c r="D255" s="259"/>
      <c r="E255" s="251"/>
      <c r="F255" s="254"/>
      <c r="G255" s="6"/>
      <c r="H255" s="8"/>
    </row>
    <row r="256" spans="1:8" ht="15" customHeight="1">
      <c r="A256" s="258"/>
      <c r="B256" s="275" t="s">
        <v>444</v>
      </c>
      <c r="C256" s="250"/>
      <c r="D256" s="259"/>
      <c r="E256" s="251"/>
      <c r="F256" s="254"/>
      <c r="G256" s="6"/>
      <c r="H256" s="8"/>
    </row>
    <row r="257" spans="1:8" ht="27" customHeight="1">
      <c r="A257" s="258"/>
      <c r="B257" s="266" t="s">
        <v>564</v>
      </c>
      <c r="C257" s="250" t="s">
        <v>17</v>
      </c>
      <c r="D257" s="259"/>
      <c r="E257" s="251"/>
      <c r="F257" s="254">
        <f t="shared" ref="F257" si="23">D257*E257</f>
        <v>0</v>
      </c>
      <c r="G257" s="6"/>
      <c r="H257" s="8"/>
    </row>
    <row r="258" spans="1:8" ht="15" customHeight="1">
      <c r="A258" s="258"/>
      <c r="B258" s="263"/>
      <c r="C258" s="250"/>
      <c r="D258" s="259"/>
      <c r="E258" s="251"/>
      <c r="F258" s="254"/>
      <c r="G258" s="6"/>
      <c r="H258" s="8"/>
    </row>
    <row r="259" spans="1:8" ht="15" customHeight="1">
      <c r="A259" s="264" t="s">
        <v>566</v>
      </c>
      <c r="B259" s="275" t="s">
        <v>565</v>
      </c>
      <c r="C259" s="250"/>
      <c r="D259" s="259"/>
      <c r="E259" s="251"/>
      <c r="F259" s="254"/>
      <c r="G259" s="6"/>
      <c r="H259" s="8"/>
    </row>
    <row r="260" spans="1:8" ht="15" customHeight="1">
      <c r="A260" s="258"/>
      <c r="B260" s="263"/>
      <c r="C260" s="250"/>
      <c r="D260" s="259"/>
      <c r="E260" s="251"/>
      <c r="F260" s="254"/>
      <c r="G260" s="6"/>
      <c r="H260" s="8"/>
    </row>
    <row r="261" spans="1:8" ht="15" customHeight="1">
      <c r="A261" s="258"/>
      <c r="B261" s="275" t="s">
        <v>567</v>
      </c>
      <c r="C261" s="250"/>
      <c r="D261" s="259"/>
      <c r="E261" s="251"/>
      <c r="F261" s="254"/>
      <c r="G261" s="6"/>
      <c r="H261" s="8"/>
    </row>
    <row r="262" spans="1:8" ht="15" customHeight="1">
      <c r="A262" s="258"/>
      <c r="B262" s="275" t="s">
        <v>444</v>
      </c>
      <c r="C262" s="250"/>
      <c r="D262" s="259"/>
      <c r="E262" s="251"/>
      <c r="F262" s="254"/>
      <c r="G262" s="6"/>
      <c r="H262" s="8"/>
    </row>
    <row r="263" spans="1:8" ht="27" customHeight="1">
      <c r="A263" s="258"/>
      <c r="B263" s="266" t="s">
        <v>568</v>
      </c>
      <c r="C263" s="250" t="s">
        <v>17</v>
      </c>
      <c r="D263" s="259"/>
      <c r="E263" s="251"/>
      <c r="F263" s="254">
        <f t="shared" ref="F263" si="24">D263*E263</f>
        <v>0</v>
      </c>
      <c r="G263" s="6"/>
      <c r="H263" s="8"/>
    </row>
    <row r="264" spans="1:8" ht="15" customHeight="1">
      <c r="A264" s="258"/>
      <c r="B264" s="263"/>
      <c r="C264" s="250"/>
      <c r="D264" s="259"/>
      <c r="E264" s="251"/>
      <c r="F264" s="254"/>
      <c r="G264" s="6"/>
      <c r="H264" s="8"/>
    </row>
    <row r="265" spans="1:8" ht="15" customHeight="1">
      <c r="A265" s="258"/>
      <c r="B265" s="275" t="s">
        <v>569</v>
      </c>
      <c r="C265" s="250"/>
      <c r="D265" s="259"/>
      <c r="E265" s="251"/>
      <c r="F265" s="254"/>
      <c r="G265" s="6"/>
      <c r="H265" s="8"/>
    </row>
    <row r="266" spans="1:8" ht="15" customHeight="1">
      <c r="A266" s="258"/>
      <c r="B266" s="275" t="s">
        <v>444</v>
      </c>
      <c r="C266" s="250"/>
      <c r="D266" s="259"/>
      <c r="E266" s="251"/>
      <c r="F266" s="254"/>
      <c r="G266" s="6"/>
      <c r="H266" s="8"/>
    </row>
    <row r="267" spans="1:8" ht="15" customHeight="1">
      <c r="A267" s="258"/>
      <c r="B267" s="266" t="s">
        <v>570</v>
      </c>
      <c r="C267" s="250" t="s">
        <v>17</v>
      </c>
      <c r="D267" s="259"/>
      <c r="E267" s="251"/>
      <c r="F267" s="254">
        <f t="shared" ref="F267" si="25">D267*E267</f>
        <v>0</v>
      </c>
      <c r="G267" s="6"/>
      <c r="H267" s="8"/>
    </row>
    <row r="268" spans="1:8" ht="15" customHeight="1">
      <c r="A268" s="258"/>
      <c r="B268" s="263"/>
      <c r="C268" s="250"/>
      <c r="D268" s="259"/>
      <c r="E268" s="251"/>
      <c r="F268" s="254"/>
      <c r="G268" s="6"/>
      <c r="H268" s="8"/>
    </row>
    <row r="269" spans="1:8" ht="15" customHeight="1">
      <c r="A269" s="264" t="s">
        <v>572</v>
      </c>
      <c r="B269" s="275" t="s">
        <v>571</v>
      </c>
      <c r="C269" s="250"/>
      <c r="D269" s="259"/>
      <c r="E269" s="251"/>
      <c r="F269" s="254"/>
      <c r="G269" s="6"/>
      <c r="H269" s="8"/>
    </row>
    <row r="270" spans="1:8" ht="15" customHeight="1">
      <c r="A270" s="258"/>
      <c r="B270" s="263"/>
      <c r="C270" s="250"/>
      <c r="D270" s="259"/>
      <c r="E270" s="251"/>
      <c r="F270" s="254"/>
      <c r="G270" s="6"/>
      <c r="H270" s="8"/>
    </row>
    <row r="271" spans="1:8" ht="15" customHeight="1">
      <c r="A271" s="258"/>
      <c r="B271" s="275" t="s">
        <v>573</v>
      </c>
      <c r="C271" s="250" t="s">
        <v>18</v>
      </c>
      <c r="D271" s="259"/>
      <c r="E271" s="251"/>
      <c r="F271" s="254">
        <f t="shared" ref="F271" si="26">D271*E271</f>
        <v>0</v>
      </c>
      <c r="G271" s="6"/>
      <c r="H271" s="8"/>
    </row>
    <row r="272" spans="1:8" ht="15" customHeight="1">
      <c r="A272" s="258"/>
      <c r="B272" s="263"/>
      <c r="C272" s="250"/>
      <c r="D272" s="259"/>
      <c r="E272" s="251"/>
      <c r="F272" s="254"/>
      <c r="G272" s="6"/>
      <c r="H272" s="8"/>
    </row>
    <row r="273" spans="1:8" ht="15" customHeight="1">
      <c r="A273" s="258"/>
      <c r="B273" s="275" t="s">
        <v>574</v>
      </c>
      <c r="C273" s="250"/>
      <c r="D273" s="259"/>
      <c r="E273" s="251"/>
      <c r="F273" s="254"/>
      <c r="G273" s="6"/>
      <c r="H273" s="8"/>
    </row>
    <row r="274" spans="1:8" ht="15" customHeight="1">
      <c r="A274" s="258"/>
      <c r="B274" s="275" t="s">
        <v>444</v>
      </c>
      <c r="C274" s="250"/>
      <c r="D274" s="259"/>
      <c r="E274" s="251"/>
      <c r="F274" s="254"/>
      <c r="G274" s="6"/>
      <c r="H274" s="8"/>
    </row>
    <row r="275" spans="1:8" ht="15" customHeight="1">
      <c r="A275" s="258"/>
      <c r="B275" s="266" t="s">
        <v>575</v>
      </c>
      <c r="C275" s="250"/>
      <c r="D275" s="259"/>
      <c r="E275" s="251"/>
      <c r="F275" s="254"/>
      <c r="G275" s="6"/>
      <c r="H275" s="8"/>
    </row>
    <row r="276" spans="1:8" ht="27" customHeight="1">
      <c r="A276" s="258"/>
      <c r="B276" s="266" t="s">
        <v>576</v>
      </c>
      <c r="C276" s="250" t="s">
        <v>18</v>
      </c>
      <c r="D276" s="259"/>
      <c r="E276" s="251"/>
      <c r="F276" s="254">
        <f t="shared" ref="F276:F277" si="27">D276*E276</f>
        <v>0</v>
      </c>
      <c r="G276" s="6"/>
      <c r="H276" s="8"/>
    </row>
    <row r="277" spans="1:8" ht="27" customHeight="1">
      <c r="A277" s="258"/>
      <c r="B277" s="266" t="s">
        <v>577</v>
      </c>
      <c r="C277" s="250" t="s">
        <v>18</v>
      </c>
      <c r="D277" s="259"/>
      <c r="E277" s="251"/>
      <c r="F277" s="254">
        <f t="shared" si="27"/>
        <v>0</v>
      </c>
      <c r="G277" s="6"/>
      <c r="H277" s="8"/>
    </row>
    <row r="278" spans="1:8" ht="15" customHeight="1">
      <c r="A278" s="258"/>
      <c r="B278" s="275"/>
      <c r="C278" s="250"/>
      <c r="D278" s="259"/>
      <c r="E278" s="251"/>
      <c r="F278" s="254"/>
      <c r="G278" s="6"/>
      <c r="H278" s="8"/>
    </row>
    <row r="279" spans="1:8" ht="15" customHeight="1">
      <c r="A279" s="264" t="s">
        <v>579</v>
      </c>
      <c r="B279" s="275" t="s">
        <v>578</v>
      </c>
      <c r="C279" s="250"/>
      <c r="D279" s="259"/>
      <c r="E279" s="251"/>
      <c r="F279" s="254"/>
      <c r="G279" s="6"/>
      <c r="H279" s="8"/>
    </row>
    <row r="280" spans="1:8" ht="15" customHeight="1">
      <c r="A280" s="258"/>
      <c r="B280" s="275" t="s">
        <v>444</v>
      </c>
      <c r="C280" s="250"/>
      <c r="D280" s="259"/>
      <c r="E280" s="251"/>
      <c r="F280" s="254"/>
      <c r="G280" s="6"/>
      <c r="H280" s="8"/>
    </row>
    <row r="281" spans="1:8" ht="27" customHeight="1">
      <c r="A281" s="258"/>
      <c r="B281" s="266" t="s">
        <v>580</v>
      </c>
      <c r="C281" s="250" t="s">
        <v>18</v>
      </c>
      <c r="D281" s="259"/>
      <c r="E281" s="251"/>
      <c r="F281" s="254">
        <f t="shared" ref="F281" si="28">D281*E281</f>
        <v>0</v>
      </c>
      <c r="G281" s="6"/>
      <c r="H281" s="8"/>
    </row>
    <row r="282" spans="1:8" ht="15" customHeight="1">
      <c r="A282" s="258"/>
      <c r="B282" s="275"/>
      <c r="C282" s="250"/>
      <c r="D282" s="259"/>
      <c r="E282" s="251"/>
      <c r="F282" s="254"/>
      <c r="G282" s="6"/>
      <c r="H282" s="8"/>
    </row>
    <row r="283" spans="1:8" ht="15" customHeight="1">
      <c r="A283" s="264" t="s">
        <v>582</v>
      </c>
      <c r="B283" s="275" t="s">
        <v>581</v>
      </c>
      <c r="C283" s="250"/>
      <c r="D283" s="259"/>
      <c r="E283" s="251"/>
      <c r="F283" s="254"/>
      <c r="G283" s="6"/>
      <c r="H283" s="8"/>
    </row>
    <row r="284" spans="1:8" ht="15" customHeight="1">
      <c r="A284" s="264"/>
      <c r="B284" s="275" t="s">
        <v>689</v>
      </c>
      <c r="C284" s="250"/>
      <c r="D284" s="259"/>
      <c r="E284" s="251"/>
      <c r="F284" s="254"/>
      <c r="G284" s="6"/>
      <c r="H284" s="8"/>
    </row>
    <row r="285" spans="1:8" ht="15" customHeight="1">
      <c r="A285" s="258"/>
      <c r="B285" s="275" t="s">
        <v>444</v>
      </c>
      <c r="C285" s="250"/>
      <c r="D285" s="259"/>
      <c r="E285" s="251"/>
      <c r="F285" s="254"/>
      <c r="G285" s="6"/>
      <c r="H285" s="8"/>
    </row>
    <row r="286" spans="1:8" ht="15" customHeight="1">
      <c r="A286" s="258"/>
      <c r="B286" s="266" t="s">
        <v>583</v>
      </c>
      <c r="C286" s="250" t="s">
        <v>16</v>
      </c>
      <c r="D286" s="259"/>
      <c r="E286" s="251"/>
      <c r="F286" s="254">
        <f t="shared" ref="F286" si="29">D286*E286</f>
        <v>0</v>
      </c>
      <c r="G286" s="6"/>
      <c r="H286" s="8"/>
    </row>
    <row r="287" spans="1:8" ht="15" customHeight="1">
      <c r="A287" s="258"/>
      <c r="B287" s="275"/>
      <c r="C287" s="250"/>
      <c r="D287" s="259"/>
      <c r="E287" s="251"/>
      <c r="F287" s="254"/>
      <c r="G287" s="6"/>
      <c r="H287" s="8"/>
    </row>
    <row r="288" spans="1:8" ht="15" customHeight="1">
      <c r="A288" s="258"/>
      <c r="B288" s="275" t="s">
        <v>584</v>
      </c>
      <c r="C288" s="250"/>
      <c r="D288" s="259"/>
      <c r="E288" s="251"/>
      <c r="F288" s="254"/>
      <c r="G288" s="6"/>
      <c r="H288" s="8"/>
    </row>
    <row r="289" spans="1:8" ht="15" customHeight="1">
      <c r="A289" s="258"/>
      <c r="B289" s="275" t="s">
        <v>444</v>
      </c>
      <c r="C289" s="250"/>
      <c r="D289" s="259"/>
      <c r="E289" s="251"/>
      <c r="F289" s="254"/>
      <c r="G289" s="6"/>
      <c r="H289" s="8"/>
    </row>
    <row r="290" spans="1:8" ht="15" customHeight="1">
      <c r="A290" s="258"/>
      <c r="B290" s="266" t="s">
        <v>585</v>
      </c>
      <c r="C290" s="250" t="s">
        <v>18</v>
      </c>
      <c r="D290" s="259"/>
      <c r="E290" s="251"/>
      <c r="F290" s="254">
        <f t="shared" ref="F290" si="30">D290*E290</f>
        <v>0</v>
      </c>
      <c r="G290" s="6"/>
      <c r="H290" s="8"/>
    </row>
    <row r="291" spans="1:8" ht="15" customHeight="1">
      <c r="A291" s="258"/>
      <c r="B291" s="266"/>
      <c r="C291" s="250"/>
      <c r="D291" s="259"/>
      <c r="E291" s="251"/>
      <c r="F291" s="254"/>
      <c r="G291" s="6"/>
      <c r="H291" s="8"/>
    </row>
    <row r="292" spans="1:8" ht="15" customHeight="1">
      <c r="A292" s="258"/>
      <c r="B292" s="267" t="s">
        <v>586</v>
      </c>
      <c r="C292" s="250"/>
      <c r="D292" s="259"/>
      <c r="E292" s="251"/>
      <c r="F292" s="254"/>
      <c r="G292" s="6"/>
      <c r="H292" s="8"/>
    </row>
    <row r="293" spans="1:8" ht="15" customHeight="1">
      <c r="A293" s="258"/>
      <c r="B293" s="275" t="s">
        <v>444</v>
      </c>
      <c r="C293" s="250"/>
      <c r="D293" s="259"/>
      <c r="E293" s="251"/>
      <c r="F293" s="254"/>
      <c r="G293" s="6"/>
      <c r="H293" s="8"/>
    </row>
    <row r="294" spans="1:8" ht="15" customHeight="1">
      <c r="A294" s="258"/>
      <c r="B294" s="266" t="s">
        <v>491</v>
      </c>
      <c r="C294" s="250"/>
      <c r="D294" s="259"/>
      <c r="E294" s="251"/>
      <c r="F294" s="254"/>
      <c r="G294" s="6"/>
      <c r="H294" s="8"/>
    </row>
    <row r="295" spans="1:8" ht="15" customHeight="1">
      <c r="A295" s="258"/>
      <c r="B295" s="266" t="s">
        <v>587</v>
      </c>
      <c r="C295" s="250" t="s">
        <v>17</v>
      </c>
      <c r="D295" s="259"/>
      <c r="E295" s="251"/>
      <c r="F295" s="254">
        <f t="shared" ref="F295" si="31">D295*E295</f>
        <v>0</v>
      </c>
      <c r="G295" s="6"/>
      <c r="H295" s="8"/>
    </row>
    <row r="296" spans="1:8" ht="15" customHeight="1">
      <c r="A296" s="258"/>
      <c r="B296" s="266"/>
      <c r="C296" s="250"/>
      <c r="D296" s="259"/>
      <c r="E296" s="251"/>
      <c r="F296" s="254"/>
      <c r="G296" s="6"/>
      <c r="H296" s="8"/>
    </row>
    <row r="297" spans="1:8" ht="15" customHeight="1">
      <c r="A297" s="258"/>
      <c r="B297" s="267" t="s">
        <v>588</v>
      </c>
      <c r="C297" s="250"/>
      <c r="D297" s="259"/>
      <c r="E297" s="251"/>
      <c r="F297" s="254"/>
      <c r="G297" s="6"/>
      <c r="H297" s="8"/>
    </row>
    <row r="298" spans="1:8" ht="15" customHeight="1">
      <c r="A298" s="258"/>
      <c r="B298" s="275" t="s">
        <v>444</v>
      </c>
      <c r="C298" s="250"/>
      <c r="D298" s="259"/>
      <c r="E298" s="251"/>
      <c r="F298" s="254"/>
      <c r="G298" s="6"/>
      <c r="H298" s="8"/>
    </row>
    <row r="299" spans="1:8" ht="15" customHeight="1">
      <c r="A299" s="258"/>
      <c r="B299" s="266" t="s">
        <v>491</v>
      </c>
      <c r="C299" s="250"/>
      <c r="D299" s="259"/>
      <c r="E299" s="251"/>
      <c r="F299" s="254"/>
      <c r="G299" s="6"/>
      <c r="H299" s="8"/>
    </row>
    <row r="300" spans="1:8" ht="15" customHeight="1">
      <c r="A300" s="258"/>
      <c r="B300" s="266" t="s">
        <v>589</v>
      </c>
      <c r="C300" s="250" t="s">
        <v>17</v>
      </c>
      <c r="D300" s="259"/>
      <c r="E300" s="251"/>
      <c r="F300" s="254">
        <f t="shared" ref="F300" si="32">D300*E300</f>
        <v>0</v>
      </c>
      <c r="G300" s="6"/>
      <c r="H300" s="8"/>
    </row>
    <row r="301" spans="1:8" ht="15" customHeight="1">
      <c r="A301" s="258"/>
      <c r="B301" s="266"/>
      <c r="C301" s="250"/>
      <c r="D301" s="259"/>
      <c r="E301" s="251"/>
      <c r="F301" s="254"/>
      <c r="G301" s="6"/>
      <c r="H301" s="8"/>
    </row>
    <row r="302" spans="1:8" ht="15" customHeight="1">
      <c r="A302" s="272" t="s">
        <v>591</v>
      </c>
      <c r="B302" s="277" t="s">
        <v>590</v>
      </c>
      <c r="C302" s="250"/>
      <c r="D302" s="259"/>
      <c r="E302" s="251"/>
      <c r="F302" s="254"/>
      <c r="G302" s="6"/>
      <c r="H302" s="8"/>
    </row>
    <row r="303" spans="1:8" ht="15" customHeight="1">
      <c r="A303" s="258"/>
      <c r="B303" s="266"/>
      <c r="C303" s="250"/>
      <c r="D303" s="259"/>
      <c r="E303" s="251"/>
      <c r="F303" s="254"/>
      <c r="G303" s="6"/>
      <c r="H303" s="8"/>
    </row>
    <row r="304" spans="1:8" ht="15" customHeight="1">
      <c r="A304" s="264" t="s">
        <v>593</v>
      </c>
      <c r="B304" s="275" t="s">
        <v>592</v>
      </c>
      <c r="C304" s="250"/>
      <c r="D304" s="259"/>
      <c r="E304" s="251"/>
      <c r="F304" s="254"/>
      <c r="G304" s="6"/>
      <c r="H304" s="8"/>
    </row>
    <row r="305" spans="1:8" ht="15" customHeight="1">
      <c r="A305" s="258"/>
      <c r="B305" s="275" t="s">
        <v>444</v>
      </c>
      <c r="C305" s="250"/>
      <c r="D305" s="259"/>
      <c r="E305" s="251"/>
      <c r="F305" s="254"/>
      <c r="G305" s="6"/>
      <c r="H305" s="8"/>
    </row>
    <row r="306" spans="1:8" ht="45" customHeight="1">
      <c r="A306" s="258"/>
      <c r="B306" s="266" t="s">
        <v>594</v>
      </c>
      <c r="C306" s="250" t="s">
        <v>15</v>
      </c>
      <c r="D306" s="259"/>
      <c r="E306" s="251"/>
      <c r="F306" s="254">
        <f t="shared" ref="F306:F308" si="33">D306*E306</f>
        <v>0</v>
      </c>
      <c r="G306" s="6"/>
      <c r="H306" s="8"/>
    </row>
    <row r="307" spans="1:8" ht="15" customHeight="1">
      <c r="A307" s="258"/>
      <c r="B307" s="266"/>
      <c r="C307" s="250"/>
      <c r="D307" s="259"/>
      <c r="E307" s="251"/>
      <c r="F307" s="254"/>
      <c r="G307" s="6"/>
      <c r="H307" s="8"/>
    </row>
    <row r="308" spans="1:8" ht="15" customHeight="1">
      <c r="A308" s="264" t="s">
        <v>596</v>
      </c>
      <c r="B308" s="275" t="s">
        <v>595</v>
      </c>
      <c r="C308" s="250" t="s">
        <v>16</v>
      </c>
      <c r="D308" s="259"/>
      <c r="E308" s="251"/>
      <c r="F308" s="254">
        <f t="shared" si="33"/>
        <v>0</v>
      </c>
      <c r="G308" s="6"/>
      <c r="H308" s="8"/>
    </row>
    <row r="309" spans="1:8" ht="15" customHeight="1">
      <c r="A309" s="258"/>
      <c r="B309" s="266"/>
      <c r="C309" s="250"/>
      <c r="D309" s="259"/>
      <c r="E309" s="251"/>
      <c r="F309" s="254"/>
      <c r="G309" s="6"/>
      <c r="H309" s="8"/>
    </row>
    <row r="310" spans="1:8" ht="15" customHeight="1">
      <c r="A310" s="264" t="s">
        <v>598</v>
      </c>
      <c r="B310" s="275" t="s">
        <v>597</v>
      </c>
      <c r="C310" s="250"/>
      <c r="D310" s="259"/>
      <c r="E310" s="251"/>
      <c r="F310" s="254"/>
      <c r="G310" s="6"/>
      <c r="H310" s="8"/>
    </row>
    <row r="311" spans="1:8" ht="15" customHeight="1">
      <c r="A311" s="258"/>
      <c r="B311" s="266"/>
      <c r="C311" s="250"/>
      <c r="D311" s="259"/>
      <c r="E311" s="251"/>
      <c r="F311" s="254"/>
      <c r="G311" s="6"/>
      <c r="H311" s="8"/>
    </row>
    <row r="312" spans="1:8" ht="15" customHeight="1">
      <c r="A312" s="258"/>
      <c r="B312" s="267" t="s">
        <v>599</v>
      </c>
      <c r="C312" s="250"/>
      <c r="D312" s="259"/>
      <c r="E312" s="251"/>
      <c r="F312" s="254"/>
      <c r="G312" s="6"/>
      <c r="H312" s="8"/>
    </row>
    <row r="313" spans="1:8" ht="15" customHeight="1">
      <c r="A313" s="258"/>
      <c r="B313" s="275" t="s">
        <v>444</v>
      </c>
      <c r="C313" s="250"/>
      <c r="D313" s="259"/>
      <c r="E313" s="251"/>
      <c r="F313" s="254"/>
      <c r="G313" s="6"/>
      <c r="H313" s="8"/>
    </row>
    <row r="314" spans="1:8" ht="30" customHeight="1">
      <c r="A314" s="258"/>
      <c r="B314" s="266" t="s">
        <v>600</v>
      </c>
      <c r="C314" s="250"/>
      <c r="D314" s="259"/>
      <c r="E314" s="251"/>
      <c r="F314" s="254"/>
      <c r="G314" s="6"/>
      <c r="H314" s="8"/>
    </row>
    <row r="315" spans="1:8" ht="15" customHeight="1">
      <c r="A315" s="258"/>
      <c r="B315" s="274" t="s">
        <v>601</v>
      </c>
      <c r="C315" s="250" t="s">
        <v>15</v>
      </c>
      <c r="D315" s="259"/>
      <c r="E315" s="251"/>
      <c r="F315" s="254">
        <f t="shared" ref="F315:F317" si="34">D315*E315</f>
        <v>0</v>
      </c>
      <c r="G315" s="6"/>
      <c r="H315" s="8"/>
    </row>
    <row r="316" spans="1:8" ht="15" customHeight="1">
      <c r="A316" s="258"/>
      <c r="B316" s="274" t="s">
        <v>602</v>
      </c>
      <c r="C316" s="250" t="s">
        <v>15</v>
      </c>
      <c r="D316" s="259"/>
      <c r="E316" s="251"/>
      <c r="F316" s="254">
        <f t="shared" si="34"/>
        <v>0</v>
      </c>
      <c r="G316" s="6"/>
      <c r="H316" s="8"/>
    </row>
    <row r="317" spans="1:8" ht="15" customHeight="1">
      <c r="A317" s="258"/>
      <c r="B317" s="274" t="s">
        <v>603</v>
      </c>
      <c r="C317" s="250" t="s">
        <v>15</v>
      </c>
      <c r="D317" s="259"/>
      <c r="E317" s="251"/>
      <c r="F317" s="254">
        <f t="shared" si="34"/>
        <v>0</v>
      </c>
      <c r="G317" s="6"/>
      <c r="H317" s="8"/>
    </row>
    <row r="318" spans="1:8" ht="15" customHeight="1">
      <c r="A318" s="258"/>
      <c r="B318" s="263"/>
      <c r="C318" s="250"/>
      <c r="D318" s="259"/>
      <c r="E318" s="251"/>
      <c r="F318" s="254"/>
      <c r="G318" s="6"/>
      <c r="H318" s="8"/>
    </row>
    <row r="319" spans="1:8" ht="15" customHeight="1">
      <c r="A319" s="258"/>
      <c r="B319" s="267" t="s">
        <v>604</v>
      </c>
      <c r="C319" s="250"/>
      <c r="D319" s="259"/>
      <c r="E319" s="251"/>
      <c r="F319" s="254"/>
      <c r="G319" s="6"/>
      <c r="H319" s="8"/>
    </row>
    <row r="320" spans="1:8" ht="15" customHeight="1">
      <c r="A320" s="258"/>
      <c r="B320" s="275" t="s">
        <v>444</v>
      </c>
      <c r="C320" s="250"/>
      <c r="D320" s="259"/>
      <c r="E320" s="251"/>
      <c r="F320" s="254"/>
      <c r="G320" s="6"/>
      <c r="H320" s="8"/>
    </row>
    <row r="321" spans="1:8" ht="30" customHeight="1">
      <c r="A321" s="258"/>
      <c r="B321" s="266" t="s">
        <v>605</v>
      </c>
      <c r="C321" s="250"/>
      <c r="D321" s="259"/>
      <c r="E321" s="251"/>
      <c r="F321" s="254"/>
      <c r="G321" s="6"/>
      <c r="H321" s="8"/>
    </row>
    <row r="322" spans="1:8" ht="15" customHeight="1">
      <c r="A322" s="258"/>
      <c r="B322" s="274" t="s">
        <v>601</v>
      </c>
      <c r="C322" s="250" t="s">
        <v>15</v>
      </c>
      <c r="D322" s="259"/>
      <c r="E322" s="251"/>
      <c r="F322" s="254">
        <f t="shared" ref="F322:F325" si="35">D322*E322</f>
        <v>0</v>
      </c>
      <c r="G322" s="6"/>
      <c r="H322" s="8"/>
    </row>
    <row r="323" spans="1:8" ht="15" customHeight="1">
      <c r="A323" s="258"/>
      <c r="B323" s="274" t="s">
        <v>602</v>
      </c>
      <c r="C323" s="250" t="s">
        <v>15</v>
      </c>
      <c r="D323" s="259"/>
      <c r="E323" s="251"/>
      <c r="F323" s="254">
        <f t="shared" si="35"/>
        <v>0</v>
      </c>
      <c r="G323" s="6"/>
      <c r="H323" s="8"/>
    </row>
    <row r="324" spans="1:8" ht="15" customHeight="1">
      <c r="A324" s="258"/>
      <c r="B324" s="274" t="s">
        <v>603</v>
      </c>
      <c r="C324" s="250" t="s">
        <v>15</v>
      </c>
      <c r="D324" s="259"/>
      <c r="E324" s="251"/>
      <c r="F324" s="254">
        <f t="shared" si="35"/>
        <v>0</v>
      </c>
      <c r="G324" s="6"/>
      <c r="H324" s="8"/>
    </row>
    <row r="325" spans="1:8" ht="15" customHeight="1">
      <c r="A325" s="258"/>
      <c r="B325" s="263" t="s">
        <v>606</v>
      </c>
      <c r="C325" s="250" t="s">
        <v>15</v>
      </c>
      <c r="D325" s="259"/>
      <c r="E325" s="251"/>
      <c r="F325" s="254">
        <f t="shared" si="35"/>
        <v>0</v>
      </c>
      <c r="G325" s="6"/>
      <c r="H325" s="8"/>
    </row>
    <row r="326" spans="1:8" ht="15" customHeight="1">
      <c r="A326" s="258"/>
      <c r="B326" s="263"/>
      <c r="C326" s="250"/>
      <c r="D326" s="259"/>
      <c r="E326" s="251"/>
      <c r="F326" s="254"/>
      <c r="G326" s="6"/>
      <c r="H326" s="8"/>
    </row>
    <row r="327" spans="1:8" ht="15" customHeight="1">
      <c r="A327" s="264" t="s">
        <v>608</v>
      </c>
      <c r="B327" s="267" t="s">
        <v>607</v>
      </c>
      <c r="C327" s="250"/>
      <c r="D327" s="259"/>
      <c r="E327" s="251"/>
      <c r="F327" s="254"/>
      <c r="G327" s="6"/>
      <c r="H327" s="8"/>
    </row>
    <row r="328" spans="1:8" ht="15" customHeight="1">
      <c r="A328" s="258"/>
      <c r="B328" s="275" t="s">
        <v>444</v>
      </c>
      <c r="C328" s="250"/>
      <c r="D328" s="259"/>
      <c r="E328" s="251"/>
      <c r="F328" s="254"/>
      <c r="G328" s="6"/>
      <c r="H328" s="8"/>
    </row>
    <row r="329" spans="1:8" ht="15" customHeight="1">
      <c r="A329" s="258"/>
      <c r="B329" s="265" t="s">
        <v>609</v>
      </c>
      <c r="C329" s="250"/>
      <c r="D329" s="259"/>
      <c r="E329" s="251"/>
      <c r="F329" s="254"/>
      <c r="G329" s="6"/>
      <c r="H329" s="8"/>
    </row>
    <row r="330" spans="1:8" ht="15" customHeight="1">
      <c r="A330" s="258"/>
      <c r="B330" s="274" t="s">
        <v>601</v>
      </c>
      <c r="C330" s="250" t="s">
        <v>16</v>
      </c>
      <c r="D330" s="259"/>
      <c r="E330" s="251"/>
      <c r="F330" s="254">
        <f t="shared" ref="F330:F334" si="36">D330*E330</f>
        <v>0</v>
      </c>
      <c r="G330" s="6"/>
      <c r="H330" s="8"/>
    </row>
    <row r="331" spans="1:8" ht="15" customHeight="1">
      <c r="A331" s="258"/>
      <c r="B331" s="274" t="s">
        <v>602</v>
      </c>
      <c r="C331" s="250" t="s">
        <v>16</v>
      </c>
      <c r="D331" s="259"/>
      <c r="E331" s="251"/>
      <c r="F331" s="254">
        <f t="shared" si="36"/>
        <v>0</v>
      </c>
      <c r="G331" s="6"/>
      <c r="H331" s="8"/>
    </row>
    <row r="332" spans="1:8" ht="15" customHeight="1">
      <c r="A332" s="258"/>
      <c r="B332" s="274" t="s">
        <v>603</v>
      </c>
      <c r="C332" s="250" t="s">
        <v>16</v>
      </c>
      <c r="D332" s="259"/>
      <c r="E332" s="251"/>
      <c r="F332" s="254">
        <f t="shared" si="36"/>
        <v>0</v>
      </c>
      <c r="G332" s="6"/>
      <c r="H332" s="8"/>
    </row>
    <row r="333" spans="1:8" ht="15" customHeight="1">
      <c r="A333" s="258"/>
      <c r="B333" s="263" t="s">
        <v>610</v>
      </c>
      <c r="C333" s="250" t="s">
        <v>16</v>
      </c>
      <c r="D333" s="259"/>
      <c r="E333" s="251"/>
      <c r="F333" s="254">
        <f t="shared" si="36"/>
        <v>0</v>
      </c>
      <c r="G333" s="6"/>
      <c r="H333" s="8"/>
    </row>
    <row r="334" spans="1:8" ht="15" customHeight="1">
      <c r="A334" s="258"/>
      <c r="B334" s="263" t="s">
        <v>611</v>
      </c>
      <c r="C334" s="250" t="s">
        <v>16</v>
      </c>
      <c r="D334" s="259"/>
      <c r="E334" s="251"/>
      <c r="F334" s="254">
        <f t="shared" si="36"/>
        <v>0</v>
      </c>
      <c r="G334" s="6"/>
      <c r="H334" s="8"/>
    </row>
    <row r="335" spans="1:8" ht="15" customHeight="1">
      <c r="A335" s="258"/>
      <c r="B335" s="263"/>
      <c r="C335" s="250"/>
      <c r="D335" s="259"/>
      <c r="E335" s="251"/>
      <c r="F335" s="254"/>
      <c r="G335" s="6"/>
      <c r="H335" s="8"/>
    </row>
    <row r="336" spans="1:8" ht="15" customHeight="1">
      <c r="A336" s="264" t="s">
        <v>613</v>
      </c>
      <c r="B336" s="267" t="s">
        <v>612</v>
      </c>
      <c r="C336" s="250"/>
      <c r="D336" s="259"/>
      <c r="E336" s="251"/>
      <c r="F336" s="254"/>
      <c r="G336" s="6"/>
      <c r="H336" s="8"/>
    </row>
    <row r="337" spans="1:8" ht="15" customHeight="1">
      <c r="A337" s="258"/>
      <c r="B337" s="263"/>
      <c r="C337" s="250"/>
      <c r="D337" s="259"/>
      <c r="E337" s="251"/>
      <c r="F337" s="254"/>
      <c r="G337" s="6"/>
      <c r="H337" s="8"/>
    </row>
    <row r="338" spans="1:8" ht="15" customHeight="1">
      <c r="A338" s="258"/>
      <c r="B338" s="275" t="s">
        <v>614</v>
      </c>
      <c r="C338" s="250"/>
      <c r="D338" s="259"/>
      <c r="E338" s="251"/>
      <c r="F338" s="254"/>
      <c r="G338" s="6"/>
      <c r="H338" s="8"/>
    </row>
    <row r="339" spans="1:8" ht="15" customHeight="1">
      <c r="A339" s="258"/>
      <c r="B339" s="275" t="s">
        <v>444</v>
      </c>
      <c r="C339" s="250"/>
      <c r="D339" s="259"/>
      <c r="E339" s="251"/>
      <c r="F339" s="254"/>
      <c r="G339" s="6"/>
      <c r="H339" s="8"/>
    </row>
    <row r="340" spans="1:8" ht="30" customHeight="1">
      <c r="A340" s="258"/>
      <c r="B340" s="266" t="s">
        <v>615</v>
      </c>
      <c r="C340" s="250" t="s">
        <v>15</v>
      </c>
      <c r="D340" s="259"/>
      <c r="E340" s="251"/>
      <c r="F340" s="254">
        <f t="shared" ref="F340" si="37">D340*E340</f>
        <v>0</v>
      </c>
      <c r="G340" s="6"/>
      <c r="H340" s="8"/>
    </row>
    <row r="341" spans="1:8" ht="15" customHeight="1">
      <c r="A341" s="258"/>
      <c r="B341" s="263"/>
      <c r="C341" s="250"/>
      <c r="D341" s="259"/>
      <c r="E341" s="251"/>
      <c r="F341" s="254"/>
      <c r="G341" s="6"/>
      <c r="H341" s="8"/>
    </row>
    <row r="342" spans="1:8" ht="15" customHeight="1">
      <c r="A342" s="258"/>
      <c r="B342" s="275" t="s">
        <v>616</v>
      </c>
      <c r="C342" s="250"/>
      <c r="D342" s="259"/>
      <c r="E342" s="251"/>
      <c r="F342" s="254"/>
      <c r="G342" s="6"/>
      <c r="H342" s="8"/>
    </row>
    <row r="343" spans="1:8" ht="15" customHeight="1">
      <c r="A343" s="258"/>
      <c r="B343" s="275" t="s">
        <v>444</v>
      </c>
      <c r="C343" s="250"/>
      <c r="D343" s="259"/>
      <c r="E343" s="251"/>
      <c r="F343" s="254"/>
      <c r="G343" s="6"/>
      <c r="H343" s="8"/>
    </row>
    <row r="344" spans="1:8" ht="15" customHeight="1">
      <c r="A344" s="258"/>
      <c r="B344" s="266" t="s">
        <v>617</v>
      </c>
      <c r="C344" s="250"/>
      <c r="D344" s="259"/>
      <c r="E344" s="251"/>
      <c r="F344" s="254"/>
      <c r="G344" s="6"/>
      <c r="H344" s="8"/>
    </row>
    <row r="345" spans="1:8" ht="15" customHeight="1">
      <c r="A345" s="258"/>
      <c r="B345" s="274" t="s">
        <v>601</v>
      </c>
      <c r="C345" s="250" t="s">
        <v>15</v>
      </c>
      <c r="D345" s="259"/>
      <c r="E345" s="251"/>
      <c r="F345" s="254">
        <f t="shared" ref="F345:F347" si="38">D345*E345</f>
        <v>0</v>
      </c>
      <c r="G345" s="6"/>
      <c r="H345" s="8"/>
    </row>
    <row r="346" spans="1:8" ht="15" customHeight="1">
      <c r="A346" s="258"/>
      <c r="B346" s="274" t="s">
        <v>602</v>
      </c>
      <c r="C346" s="250" t="s">
        <v>15</v>
      </c>
      <c r="D346" s="259"/>
      <c r="E346" s="251"/>
      <c r="F346" s="254">
        <f t="shared" si="38"/>
        <v>0</v>
      </c>
      <c r="G346" s="6"/>
      <c r="H346" s="8"/>
    </row>
    <row r="347" spans="1:8" ht="15" customHeight="1">
      <c r="A347" s="258"/>
      <c r="B347" s="274" t="s">
        <v>603</v>
      </c>
      <c r="C347" s="250" t="s">
        <v>15</v>
      </c>
      <c r="D347" s="259"/>
      <c r="E347" s="251"/>
      <c r="F347" s="254">
        <f t="shared" si="38"/>
        <v>0</v>
      </c>
      <c r="G347" s="6"/>
      <c r="H347" s="8"/>
    </row>
    <row r="348" spans="1:8" ht="15" customHeight="1">
      <c r="A348" s="258"/>
      <c r="B348" s="263"/>
      <c r="C348" s="250"/>
      <c r="D348" s="259"/>
      <c r="E348" s="251"/>
      <c r="F348" s="254"/>
      <c r="G348" s="6"/>
      <c r="H348" s="8"/>
    </row>
    <row r="349" spans="1:8" ht="15" customHeight="1">
      <c r="A349" s="264" t="s">
        <v>619</v>
      </c>
      <c r="B349" s="275" t="s">
        <v>618</v>
      </c>
      <c r="C349" s="250"/>
      <c r="D349" s="259"/>
      <c r="E349" s="251"/>
      <c r="F349" s="254"/>
      <c r="G349" s="6"/>
      <c r="H349" s="8"/>
    </row>
    <row r="350" spans="1:8" ht="15" customHeight="1">
      <c r="A350" s="258"/>
      <c r="B350" s="275" t="s">
        <v>444</v>
      </c>
      <c r="C350" s="250"/>
      <c r="D350" s="259"/>
      <c r="E350" s="251"/>
      <c r="F350" s="254"/>
      <c r="G350" s="6"/>
      <c r="H350" s="8"/>
    </row>
    <row r="351" spans="1:8" ht="15" customHeight="1">
      <c r="A351" s="258"/>
      <c r="B351" s="265" t="s">
        <v>620</v>
      </c>
      <c r="C351" s="250"/>
      <c r="D351" s="259"/>
      <c r="E351" s="251"/>
      <c r="F351" s="254"/>
      <c r="G351" s="6"/>
      <c r="H351" s="8"/>
    </row>
    <row r="352" spans="1:8" ht="15" customHeight="1">
      <c r="A352" s="258"/>
      <c r="B352" s="263" t="s">
        <v>621</v>
      </c>
      <c r="C352" s="250" t="s">
        <v>16</v>
      </c>
      <c r="D352" s="259"/>
      <c r="E352" s="251"/>
      <c r="F352" s="254">
        <f t="shared" ref="F352:F353" si="39">D352*E352</f>
        <v>0</v>
      </c>
      <c r="G352" s="6"/>
      <c r="H352" s="8"/>
    </row>
    <row r="353" spans="1:8" ht="15" customHeight="1">
      <c r="A353" s="258"/>
      <c r="B353" s="263" t="s">
        <v>622</v>
      </c>
      <c r="C353" s="250" t="s">
        <v>16</v>
      </c>
      <c r="D353" s="259"/>
      <c r="E353" s="251"/>
      <c r="F353" s="254">
        <f t="shared" si="39"/>
        <v>0</v>
      </c>
      <c r="G353" s="6"/>
      <c r="H353" s="8"/>
    </row>
    <row r="354" spans="1:8" ht="15" customHeight="1">
      <c r="A354" s="258"/>
      <c r="B354" s="263"/>
      <c r="C354" s="250"/>
      <c r="D354" s="259"/>
      <c r="E354" s="251"/>
      <c r="F354" s="254"/>
      <c r="G354" s="6"/>
      <c r="H354" s="8"/>
    </row>
    <row r="355" spans="1:8" ht="15" customHeight="1">
      <c r="A355" s="264" t="s">
        <v>624</v>
      </c>
      <c r="B355" s="275" t="s">
        <v>623</v>
      </c>
      <c r="C355" s="250"/>
      <c r="D355" s="259"/>
      <c r="E355" s="251"/>
      <c r="F355" s="254"/>
      <c r="G355" s="6"/>
      <c r="H355" s="8"/>
    </row>
    <row r="356" spans="1:8" ht="15" customHeight="1">
      <c r="A356" s="258"/>
      <c r="B356" s="275" t="s">
        <v>444</v>
      </c>
      <c r="C356" s="250"/>
      <c r="D356" s="259"/>
      <c r="E356" s="251"/>
      <c r="F356" s="254"/>
      <c r="G356" s="6"/>
      <c r="H356" s="8"/>
    </row>
    <row r="357" spans="1:8" ht="30" customHeight="1">
      <c r="A357" s="258"/>
      <c r="B357" s="266" t="s">
        <v>625</v>
      </c>
      <c r="C357" s="250" t="s">
        <v>15</v>
      </c>
      <c r="D357" s="259"/>
      <c r="E357" s="251"/>
      <c r="F357" s="254">
        <f t="shared" ref="F357" si="40">D357*E357</f>
        <v>0</v>
      </c>
      <c r="G357" s="6"/>
      <c r="H357" s="8"/>
    </row>
    <row r="358" spans="1:8" ht="15" customHeight="1">
      <c r="A358" s="258"/>
      <c r="B358" s="263"/>
      <c r="C358" s="250"/>
      <c r="D358" s="259"/>
      <c r="E358" s="251"/>
      <c r="F358" s="254"/>
      <c r="G358" s="6"/>
      <c r="H358" s="8"/>
    </row>
    <row r="359" spans="1:8" ht="15" customHeight="1">
      <c r="A359" s="264" t="s">
        <v>627</v>
      </c>
      <c r="B359" s="275" t="s">
        <v>626</v>
      </c>
      <c r="C359" s="250"/>
      <c r="D359" s="259"/>
      <c r="E359" s="251"/>
      <c r="F359" s="254"/>
      <c r="G359" s="6"/>
      <c r="H359" s="8"/>
    </row>
    <row r="360" spans="1:8" ht="15" customHeight="1">
      <c r="A360" s="258"/>
      <c r="B360" s="275" t="s">
        <v>444</v>
      </c>
      <c r="C360" s="250"/>
      <c r="D360" s="259"/>
      <c r="E360" s="251"/>
      <c r="F360" s="254"/>
      <c r="G360" s="6"/>
      <c r="H360" s="8"/>
    </row>
    <row r="361" spans="1:8" ht="15" customHeight="1">
      <c r="A361" s="258"/>
      <c r="B361" s="265" t="s">
        <v>628</v>
      </c>
      <c r="C361" s="250"/>
      <c r="D361" s="259"/>
      <c r="E361" s="251"/>
      <c r="F361" s="254"/>
      <c r="G361" s="6"/>
      <c r="H361" s="8"/>
    </row>
    <row r="362" spans="1:8" ht="30" customHeight="1">
      <c r="A362" s="258"/>
      <c r="B362" s="274" t="s">
        <v>629</v>
      </c>
      <c r="C362" s="250" t="s">
        <v>18</v>
      </c>
      <c r="D362" s="259"/>
      <c r="E362" s="251"/>
      <c r="F362" s="254">
        <f t="shared" ref="F362:F364" si="41">D362*E362</f>
        <v>0</v>
      </c>
      <c r="G362" s="6"/>
      <c r="H362" s="8"/>
    </row>
    <row r="363" spans="1:8" ht="15" customHeight="1">
      <c r="A363" s="258"/>
      <c r="B363" s="263" t="s">
        <v>630</v>
      </c>
      <c r="C363" s="250" t="s">
        <v>18</v>
      </c>
      <c r="D363" s="259"/>
      <c r="E363" s="251"/>
      <c r="F363" s="254">
        <f t="shared" si="41"/>
        <v>0</v>
      </c>
      <c r="G363" s="6"/>
      <c r="H363" s="8"/>
    </row>
    <row r="364" spans="1:8" ht="15" customHeight="1">
      <c r="A364" s="258"/>
      <c r="B364" s="263" t="s">
        <v>631</v>
      </c>
      <c r="C364" s="250" t="s">
        <v>18</v>
      </c>
      <c r="D364" s="259"/>
      <c r="E364" s="251"/>
      <c r="F364" s="254">
        <f t="shared" si="41"/>
        <v>0</v>
      </c>
      <c r="G364" s="6"/>
      <c r="H364" s="8"/>
    </row>
    <row r="365" spans="1:8" ht="15" customHeight="1">
      <c r="A365" s="258"/>
      <c r="B365" s="263"/>
      <c r="C365" s="250"/>
      <c r="D365" s="259"/>
      <c r="E365" s="251"/>
      <c r="F365" s="254"/>
      <c r="G365" s="6"/>
      <c r="H365" s="8"/>
    </row>
    <row r="366" spans="1:8" ht="15" customHeight="1">
      <c r="A366" s="272" t="s">
        <v>633</v>
      </c>
      <c r="B366" s="278" t="s">
        <v>632</v>
      </c>
      <c r="C366" s="250"/>
      <c r="D366" s="259"/>
      <c r="E366" s="251"/>
      <c r="F366" s="254"/>
      <c r="G366" s="6"/>
      <c r="H366" s="8"/>
    </row>
    <row r="367" spans="1:8" ht="15" customHeight="1">
      <c r="A367" s="258"/>
      <c r="B367" s="263"/>
      <c r="C367" s="250"/>
      <c r="D367" s="259"/>
      <c r="E367" s="251"/>
      <c r="F367" s="254"/>
      <c r="G367" s="6"/>
      <c r="H367" s="8"/>
    </row>
    <row r="368" spans="1:8" ht="15" customHeight="1">
      <c r="A368" s="264" t="s">
        <v>635</v>
      </c>
      <c r="B368" s="275" t="s">
        <v>634</v>
      </c>
      <c r="C368" s="250"/>
      <c r="D368" s="259"/>
      <c r="E368" s="251"/>
      <c r="F368" s="254"/>
      <c r="G368" s="6"/>
      <c r="H368" s="8"/>
    </row>
    <row r="369" spans="1:8" ht="15" customHeight="1">
      <c r="A369" s="258"/>
      <c r="B369" s="275" t="s">
        <v>444</v>
      </c>
      <c r="C369" s="250"/>
      <c r="D369" s="259"/>
      <c r="E369" s="251"/>
      <c r="F369" s="254"/>
      <c r="G369" s="6"/>
      <c r="H369" s="8"/>
    </row>
    <row r="370" spans="1:8" ht="15" customHeight="1">
      <c r="A370" s="258"/>
      <c r="B370" s="263" t="s">
        <v>636</v>
      </c>
      <c r="C370" s="250"/>
      <c r="D370" s="259"/>
      <c r="E370" s="251"/>
      <c r="F370" s="254"/>
      <c r="G370" s="6"/>
      <c r="H370" s="8"/>
    </row>
    <row r="371" spans="1:8" ht="15" customHeight="1">
      <c r="A371" s="258"/>
      <c r="B371" s="263" t="s">
        <v>637</v>
      </c>
      <c r="C371" s="250" t="s">
        <v>15</v>
      </c>
      <c r="D371" s="259"/>
      <c r="E371" s="251"/>
      <c r="F371" s="254">
        <f t="shared" ref="F371" si="42">D371*E371</f>
        <v>0</v>
      </c>
      <c r="G371" s="6"/>
      <c r="H371" s="8"/>
    </row>
    <row r="372" spans="1:8" ht="15" customHeight="1">
      <c r="A372" s="258"/>
      <c r="B372" s="263"/>
      <c r="C372" s="250"/>
      <c r="D372" s="259"/>
      <c r="E372" s="251"/>
      <c r="F372" s="254"/>
      <c r="G372" s="6"/>
      <c r="H372" s="8"/>
    </row>
    <row r="373" spans="1:8" ht="15" customHeight="1">
      <c r="A373" s="264" t="s">
        <v>639</v>
      </c>
      <c r="B373" s="275" t="s">
        <v>638</v>
      </c>
      <c r="C373" s="250"/>
      <c r="D373" s="259" t="s">
        <v>356</v>
      </c>
      <c r="E373" s="251"/>
      <c r="F373" s="254"/>
      <c r="G373" s="6"/>
      <c r="H373" s="8"/>
    </row>
    <row r="374" spans="1:8" ht="15" customHeight="1">
      <c r="A374" s="258"/>
      <c r="B374" s="263"/>
      <c r="C374" s="250"/>
      <c r="D374" s="259"/>
      <c r="E374" s="251"/>
      <c r="F374" s="254"/>
      <c r="G374" s="6"/>
      <c r="H374" s="8"/>
    </row>
    <row r="375" spans="1:8" ht="15" customHeight="1">
      <c r="A375" s="264" t="s">
        <v>641</v>
      </c>
      <c r="B375" s="275" t="s">
        <v>640</v>
      </c>
      <c r="C375" s="250"/>
      <c r="D375" s="259"/>
      <c r="E375" s="251"/>
      <c r="F375" s="254"/>
      <c r="G375" s="6"/>
      <c r="H375" s="8"/>
    </row>
    <row r="376" spans="1:8" ht="15" customHeight="1">
      <c r="A376" s="258"/>
      <c r="B376" s="275" t="s">
        <v>444</v>
      </c>
      <c r="C376" s="250"/>
      <c r="D376" s="259"/>
      <c r="E376" s="251"/>
      <c r="F376" s="254"/>
      <c r="G376" s="6"/>
      <c r="H376" s="8"/>
    </row>
    <row r="377" spans="1:8" ht="30" customHeight="1">
      <c r="A377" s="258"/>
      <c r="B377" s="266" t="s">
        <v>642</v>
      </c>
      <c r="C377" s="250" t="s">
        <v>15</v>
      </c>
      <c r="D377" s="259"/>
      <c r="E377" s="251"/>
      <c r="F377" s="254">
        <f t="shared" ref="F377" si="43">D377*E377</f>
        <v>0</v>
      </c>
      <c r="G377" s="6"/>
      <c r="H377" s="8"/>
    </row>
    <row r="378" spans="1:8" ht="15" customHeight="1">
      <c r="A378" s="258"/>
      <c r="B378" s="263"/>
      <c r="C378" s="250"/>
      <c r="D378" s="259"/>
      <c r="E378" s="251"/>
      <c r="F378" s="254"/>
      <c r="G378" s="6"/>
      <c r="H378" s="8"/>
    </row>
    <row r="379" spans="1:8" ht="15" customHeight="1">
      <c r="A379" s="264" t="s">
        <v>644</v>
      </c>
      <c r="B379" s="275" t="s">
        <v>643</v>
      </c>
      <c r="C379" s="250"/>
      <c r="D379" s="259"/>
      <c r="E379" s="251"/>
      <c r="F379" s="254"/>
      <c r="G379" s="6"/>
      <c r="H379" s="8"/>
    </row>
    <row r="380" spans="1:8" ht="15" customHeight="1">
      <c r="A380" s="258"/>
      <c r="B380" s="275" t="s">
        <v>444</v>
      </c>
      <c r="C380" s="250"/>
      <c r="D380" s="259"/>
      <c r="E380" s="251"/>
      <c r="F380" s="254"/>
      <c r="G380" s="6"/>
      <c r="H380" s="8"/>
    </row>
    <row r="381" spans="1:8" ht="30" customHeight="1">
      <c r="A381" s="258"/>
      <c r="B381" s="266" t="s">
        <v>645</v>
      </c>
      <c r="C381" s="250" t="s">
        <v>15</v>
      </c>
      <c r="D381" s="259"/>
      <c r="E381" s="251"/>
      <c r="F381" s="254">
        <f t="shared" ref="F381" si="44">D381*E381</f>
        <v>0</v>
      </c>
      <c r="G381" s="6"/>
      <c r="H381" s="8"/>
    </row>
    <row r="382" spans="1:8" ht="15" customHeight="1">
      <c r="A382" s="258"/>
      <c r="B382" s="263"/>
      <c r="C382" s="250"/>
      <c r="D382" s="259"/>
      <c r="E382" s="251"/>
      <c r="F382" s="254"/>
      <c r="G382" s="6"/>
      <c r="H382" s="8"/>
    </row>
    <row r="383" spans="1:8" ht="15" customHeight="1">
      <c r="A383" s="264" t="s">
        <v>647</v>
      </c>
      <c r="B383" s="275" t="s">
        <v>646</v>
      </c>
      <c r="C383" s="250"/>
      <c r="D383" s="259"/>
      <c r="E383" s="251"/>
      <c r="F383" s="254"/>
      <c r="G383" s="6"/>
      <c r="H383" s="8"/>
    </row>
    <row r="384" spans="1:8" ht="15" customHeight="1">
      <c r="A384" s="258"/>
      <c r="B384" s="275" t="s">
        <v>444</v>
      </c>
      <c r="C384" s="250"/>
      <c r="D384" s="259"/>
      <c r="E384" s="251"/>
      <c r="F384" s="254"/>
      <c r="G384" s="6"/>
      <c r="H384" s="8"/>
    </row>
    <row r="385" spans="1:8" ht="15" customHeight="1">
      <c r="A385" s="258"/>
      <c r="B385" s="265" t="s">
        <v>648</v>
      </c>
      <c r="C385" s="250"/>
      <c r="D385" s="259"/>
      <c r="E385" s="251"/>
      <c r="F385" s="254"/>
      <c r="G385" s="6"/>
      <c r="H385" s="8"/>
    </row>
    <row r="386" spans="1:8" ht="15" customHeight="1">
      <c r="A386" s="258"/>
      <c r="B386" s="263" t="s">
        <v>649</v>
      </c>
      <c r="C386" s="250" t="s">
        <v>15</v>
      </c>
      <c r="D386" s="259"/>
      <c r="E386" s="251"/>
      <c r="F386" s="254">
        <f t="shared" ref="F386:F387" si="45">D386*E386</f>
        <v>0</v>
      </c>
      <c r="G386" s="6"/>
      <c r="H386" s="8"/>
    </row>
    <row r="387" spans="1:8" ht="15" customHeight="1">
      <c r="A387" s="258"/>
      <c r="B387" s="263" t="s">
        <v>650</v>
      </c>
      <c r="C387" s="250" t="s">
        <v>15</v>
      </c>
      <c r="D387" s="259"/>
      <c r="E387" s="251"/>
      <c r="F387" s="254">
        <f t="shared" si="45"/>
        <v>0</v>
      </c>
      <c r="G387" s="6"/>
      <c r="H387" s="8"/>
    </row>
    <row r="388" spans="1:8" ht="15" customHeight="1">
      <c r="A388" s="258"/>
      <c r="B388" s="263"/>
      <c r="C388" s="250"/>
      <c r="D388" s="259"/>
      <c r="E388" s="251"/>
      <c r="F388" s="254"/>
      <c r="G388" s="6"/>
      <c r="H388" s="8"/>
    </row>
    <row r="389" spans="1:8" ht="15" customHeight="1">
      <c r="A389" s="264" t="s">
        <v>652</v>
      </c>
      <c r="B389" s="275" t="s">
        <v>651</v>
      </c>
      <c r="C389" s="250"/>
      <c r="D389" s="259"/>
      <c r="E389" s="251"/>
      <c r="F389" s="254"/>
      <c r="G389" s="6"/>
      <c r="H389" s="8"/>
    </row>
    <row r="390" spans="1:8" ht="15" customHeight="1">
      <c r="A390" s="258"/>
      <c r="B390" s="275" t="s">
        <v>444</v>
      </c>
      <c r="C390" s="250"/>
      <c r="D390" s="259"/>
      <c r="E390" s="251"/>
      <c r="F390" s="254"/>
      <c r="G390" s="6"/>
      <c r="H390" s="8"/>
    </row>
    <row r="391" spans="1:8" ht="15" customHeight="1">
      <c r="A391" s="258"/>
      <c r="B391" s="265" t="s">
        <v>653</v>
      </c>
      <c r="C391" s="250"/>
      <c r="D391" s="259"/>
      <c r="E391" s="251"/>
      <c r="F391" s="254"/>
      <c r="G391" s="6"/>
      <c r="H391" s="8"/>
    </row>
    <row r="392" spans="1:8" ht="15" customHeight="1">
      <c r="A392" s="258"/>
      <c r="B392" s="265" t="s">
        <v>654</v>
      </c>
      <c r="C392" s="250"/>
      <c r="D392" s="259"/>
      <c r="E392" s="251"/>
      <c r="F392" s="254"/>
      <c r="G392" s="6"/>
      <c r="H392" s="8"/>
    </row>
    <row r="393" spans="1:8" ht="15" customHeight="1">
      <c r="A393" s="258"/>
      <c r="B393" s="263" t="s">
        <v>655</v>
      </c>
      <c r="C393" s="250" t="s">
        <v>15</v>
      </c>
      <c r="D393" s="259"/>
      <c r="E393" s="251"/>
      <c r="F393" s="254">
        <f t="shared" ref="F393:F396" si="46">D393*E393</f>
        <v>0</v>
      </c>
      <c r="G393" s="6"/>
      <c r="H393" s="8"/>
    </row>
    <row r="394" spans="1:8" ht="15" customHeight="1">
      <c r="A394" s="258"/>
      <c r="B394" s="263" t="s">
        <v>656</v>
      </c>
      <c r="C394" s="250" t="s">
        <v>15</v>
      </c>
      <c r="D394" s="259"/>
      <c r="E394" s="251"/>
      <c r="F394" s="254">
        <f t="shared" si="46"/>
        <v>0</v>
      </c>
      <c r="G394" s="6"/>
      <c r="H394" s="8"/>
    </row>
    <row r="395" spans="1:8" ht="15" customHeight="1">
      <c r="A395" s="258"/>
      <c r="B395" s="263" t="s">
        <v>657</v>
      </c>
      <c r="C395" s="250" t="s">
        <v>15</v>
      </c>
      <c r="D395" s="259"/>
      <c r="E395" s="251"/>
      <c r="F395" s="254">
        <f t="shared" si="46"/>
        <v>0</v>
      </c>
      <c r="G395" s="6"/>
      <c r="H395" s="8"/>
    </row>
    <row r="396" spans="1:8" ht="15" customHeight="1">
      <c r="A396" s="258"/>
      <c r="B396" s="263" t="s">
        <v>658</v>
      </c>
      <c r="C396" s="250" t="s">
        <v>15</v>
      </c>
      <c r="D396" s="259"/>
      <c r="E396" s="251"/>
      <c r="F396" s="254">
        <f t="shared" si="46"/>
        <v>0</v>
      </c>
      <c r="G396" s="6"/>
      <c r="H396" s="8"/>
    </row>
    <row r="397" spans="1:8" ht="15" customHeight="1">
      <c r="A397" s="258"/>
      <c r="B397" s="263"/>
      <c r="C397" s="250"/>
      <c r="D397" s="259"/>
      <c r="E397" s="251"/>
      <c r="F397" s="254"/>
      <c r="G397" s="6"/>
      <c r="H397" s="8"/>
    </row>
    <row r="398" spans="1:8" ht="15" customHeight="1">
      <c r="A398" s="264" t="s">
        <v>659</v>
      </c>
      <c r="B398" s="275" t="s">
        <v>660</v>
      </c>
      <c r="C398" s="250"/>
      <c r="D398" s="259"/>
      <c r="E398" s="251"/>
      <c r="F398" s="254"/>
      <c r="G398" s="6"/>
      <c r="H398" s="8"/>
    </row>
    <row r="399" spans="1:8" ht="15" customHeight="1">
      <c r="A399" s="258"/>
      <c r="B399" s="275" t="s">
        <v>444</v>
      </c>
      <c r="C399" s="250"/>
      <c r="D399" s="259"/>
      <c r="E399" s="251"/>
      <c r="F399" s="254"/>
      <c r="G399" s="6"/>
      <c r="H399" s="8"/>
    </row>
    <row r="400" spans="1:8" ht="30" customHeight="1">
      <c r="A400" s="258"/>
      <c r="B400" s="266" t="s">
        <v>661</v>
      </c>
      <c r="C400" s="250"/>
      <c r="D400" s="259"/>
      <c r="E400" s="251"/>
      <c r="F400" s="254"/>
      <c r="G400" s="6"/>
      <c r="H400" s="8"/>
    </row>
    <row r="401" spans="1:8" ht="15" customHeight="1">
      <c r="A401" s="258"/>
      <c r="B401" s="263" t="s">
        <v>662</v>
      </c>
      <c r="C401" s="250" t="s">
        <v>18</v>
      </c>
      <c r="D401" s="259"/>
      <c r="E401" s="251"/>
      <c r="F401" s="254">
        <f t="shared" ref="F401:F402" si="47">D401*E401</f>
        <v>0</v>
      </c>
      <c r="G401" s="6"/>
      <c r="H401" s="8"/>
    </row>
    <row r="402" spans="1:8" ht="30" customHeight="1">
      <c r="A402" s="258"/>
      <c r="B402" s="274" t="s">
        <v>663</v>
      </c>
      <c r="C402" s="250" t="s">
        <v>18</v>
      </c>
      <c r="D402" s="259"/>
      <c r="E402" s="251"/>
      <c r="F402" s="254">
        <f t="shared" si="47"/>
        <v>0</v>
      </c>
      <c r="G402" s="6"/>
      <c r="H402" s="8"/>
    </row>
    <row r="403" spans="1:8" ht="15" customHeight="1">
      <c r="A403" s="258"/>
      <c r="B403" s="263"/>
      <c r="C403" s="250"/>
      <c r="D403" s="259"/>
      <c r="E403" s="251"/>
      <c r="F403" s="254"/>
      <c r="G403" s="6"/>
      <c r="H403" s="8"/>
    </row>
    <row r="404" spans="1:8" ht="15" customHeight="1">
      <c r="A404" s="264" t="s">
        <v>665</v>
      </c>
      <c r="B404" s="275" t="s">
        <v>664</v>
      </c>
      <c r="C404" s="250"/>
      <c r="D404" s="259"/>
      <c r="E404" s="251"/>
      <c r="F404" s="254"/>
      <c r="G404" s="6"/>
      <c r="H404" s="8"/>
    </row>
    <row r="405" spans="1:8" ht="15" customHeight="1">
      <c r="A405" s="258"/>
      <c r="B405" s="275" t="s">
        <v>444</v>
      </c>
      <c r="C405" s="250"/>
      <c r="D405" s="259"/>
      <c r="E405" s="251"/>
      <c r="F405" s="254"/>
      <c r="G405" s="6"/>
      <c r="H405" s="8"/>
    </row>
    <row r="406" spans="1:8" ht="30" customHeight="1">
      <c r="A406" s="258"/>
      <c r="B406" s="274" t="s">
        <v>666</v>
      </c>
      <c r="C406" s="250" t="s">
        <v>18</v>
      </c>
      <c r="D406" s="259"/>
      <c r="E406" s="251"/>
      <c r="F406" s="254">
        <f t="shared" ref="F406" si="48">D406*E406</f>
        <v>0</v>
      </c>
      <c r="G406" s="6"/>
      <c r="H406" s="8"/>
    </row>
    <row r="407" spans="1:8" ht="15" customHeight="1">
      <c r="A407" s="258"/>
      <c r="B407" s="263"/>
      <c r="C407" s="250"/>
      <c r="D407" s="259"/>
      <c r="E407" s="251"/>
      <c r="F407" s="254"/>
      <c r="G407" s="6"/>
      <c r="H407" s="8"/>
    </row>
    <row r="408" spans="1:8" ht="15" customHeight="1">
      <c r="A408" s="264" t="s">
        <v>668</v>
      </c>
      <c r="B408" s="275" t="s">
        <v>667</v>
      </c>
      <c r="C408" s="250"/>
      <c r="D408" s="259"/>
      <c r="E408" s="251"/>
      <c r="F408" s="254"/>
      <c r="G408" s="6"/>
      <c r="H408" s="8"/>
    </row>
    <row r="409" spans="1:8" ht="15" customHeight="1">
      <c r="A409" s="258"/>
      <c r="B409" s="263"/>
      <c r="C409" s="250"/>
      <c r="D409" s="259"/>
      <c r="E409" s="251"/>
      <c r="F409" s="254"/>
      <c r="G409" s="6"/>
      <c r="H409" s="8"/>
    </row>
    <row r="410" spans="1:8" ht="15" customHeight="1">
      <c r="A410" s="258"/>
      <c r="B410" s="275" t="s">
        <v>669</v>
      </c>
      <c r="C410" s="250"/>
      <c r="D410" s="259"/>
      <c r="E410" s="251"/>
      <c r="F410" s="254"/>
      <c r="G410" s="6"/>
      <c r="H410" s="8"/>
    </row>
    <row r="411" spans="1:8" ht="15" customHeight="1">
      <c r="A411" s="258"/>
      <c r="B411" s="275" t="s">
        <v>444</v>
      </c>
      <c r="C411" s="250"/>
      <c r="D411" s="259"/>
      <c r="E411" s="251"/>
      <c r="F411" s="254"/>
      <c r="G411" s="6"/>
      <c r="H411" s="8"/>
    </row>
    <row r="412" spans="1:8" ht="15" customHeight="1">
      <c r="A412" s="258"/>
      <c r="B412" s="265" t="s">
        <v>670</v>
      </c>
      <c r="C412" s="250"/>
      <c r="D412" s="259"/>
      <c r="E412" s="251"/>
      <c r="F412" s="254"/>
      <c r="G412" s="6"/>
      <c r="H412" s="8"/>
    </row>
    <row r="413" spans="1:8" ht="15" customHeight="1">
      <c r="A413" s="258"/>
      <c r="B413" s="265" t="s">
        <v>671</v>
      </c>
      <c r="C413" s="250"/>
      <c r="D413" s="259"/>
      <c r="E413" s="251"/>
      <c r="F413" s="254"/>
      <c r="G413" s="6"/>
      <c r="H413" s="8"/>
    </row>
    <row r="414" spans="1:8" ht="15" customHeight="1">
      <c r="A414" s="258"/>
      <c r="B414" s="263" t="s">
        <v>672</v>
      </c>
      <c r="C414" s="250" t="s">
        <v>17</v>
      </c>
      <c r="D414" s="259"/>
      <c r="E414" s="251"/>
      <c r="F414" s="254">
        <f t="shared" ref="F414" si="49">D414*E414</f>
        <v>0</v>
      </c>
      <c r="G414" s="6"/>
      <c r="H414" s="8"/>
    </row>
    <row r="415" spans="1:8" ht="15" customHeight="1">
      <c r="A415" s="258"/>
      <c r="B415" s="263"/>
      <c r="C415" s="250"/>
      <c r="D415" s="259"/>
      <c r="E415" s="251"/>
      <c r="F415" s="254"/>
      <c r="G415" s="6"/>
      <c r="H415" s="8"/>
    </row>
    <row r="416" spans="1:8" ht="15" customHeight="1">
      <c r="A416" s="258"/>
      <c r="B416" s="275" t="s">
        <v>673</v>
      </c>
      <c r="C416" s="250"/>
      <c r="D416" s="259"/>
      <c r="E416" s="251"/>
      <c r="F416" s="254"/>
      <c r="G416" s="6"/>
      <c r="H416" s="8"/>
    </row>
    <row r="417" spans="1:8" ht="15" customHeight="1">
      <c r="A417" s="258"/>
      <c r="B417" s="275" t="s">
        <v>444</v>
      </c>
      <c r="C417" s="250"/>
      <c r="D417" s="259"/>
      <c r="E417" s="251"/>
      <c r="F417" s="254"/>
      <c r="G417" s="6"/>
      <c r="H417" s="8"/>
    </row>
    <row r="418" spans="1:8" ht="15" customHeight="1">
      <c r="A418" s="258"/>
      <c r="B418" s="265" t="s">
        <v>674</v>
      </c>
      <c r="C418" s="250"/>
      <c r="D418" s="259"/>
      <c r="E418" s="251"/>
      <c r="F418" s="254"/>
      <c r="G418" s="6"/>
      <c r="H418" s="8"/>
    </row>
    <row r="419" spans="1:8" ht="15" customHeight="1">
      <c r="A419" s="258"/>
      <c r="B419" s="265" t="s">
        <v>671</v>
      </c>
      <c r="C419" s="250"/>
      <c r="D419" s="259"/>
      <c r="E419" s="251"/>
      <c r="F419" s="254"/>
      <c r="G419" s="6"/>
      <c r="H419" s="8"/>
    </row>
    <row r="420" spans="1:8" ht="15" customHeight="1">
      <c r="A420" s="258"/>
      <c r="B420" s="263" t="s">
        <v>675</v>
      </c>
      <c r="C420" s="250" t="s">
        <v>17</v>
      </c>
      <c r="D420" s="259"/>
      <c r="E420" s="251"/>
      <c r="F420" s="254">
        <f t="shared" ref="F420:F423" si="50">D420*E420</f>
        <v>0</v>
      </c>
      <c r="G420" s="6"/>
      <c r="H420" s="8"/>
    </row>
    <row r="421" spans="1:8" ht="15" customHeight="1">
      <c r="A421" s="258"/>
      <c r="B421" s="263" t="s">
        <v>676</v>
      </c>
      <c r="C421" s="250" t="s">
        <v>17</v>
      </c>
      <c r="D421" s="259"/>
      <c r="E421" s="251"/>
      <c r="F421" s="254">
        <f t="shared" si="50"/>
        <v>0</v>
      </c>
      <c r="G421" s="6"/>
      <c r="H421" s="8"/>
    </row>
    <row r="422" spans="1:8" ht="45" customHeight="1">
      <c r="A422" s="258"/>
      <c r="B422" s="274" t="s">
        <v>677</v>
      </c>
      <c r="C422" s="250" t="s">
        <v>17</v>
      </c>
      <c r="D422" s="259"/>
      <c r="E422" s="251"/>
      <c r="F422" s="254">
        <f t="shared" si="50"/>
        <v>0</v>
      </c>
      <c r="G422" s="6"/>
      <c r="H422" s="8"/>
    </row>
    <row r="423" spans="1:8" ht="15" customHeight="1">
      <c r="A423" s="258"/>
      <c r="B423" s="263" t="s">
        <v>678</v>
      </c>
      <c r="C423" s="250" t="s">
        <v>17</v>
      </c>
      <c r="D423" s="259"/>
      <c r="E423" s="251"/>
      <c r="F423" s="254">
        <f t="shared" si="50"/>
        <v>0</v>
      </c>
      <c r="G423" s="6"/>
      <c r="H423" s="8"/>
    </row>
    <row r="424" spans="1:8" ht="15" customHeight="1">
      <c r="A424" s="258"/>
      <c r="B424" s="263"/>
      <c r="C424" s="250"/>
      <c r="D424" s="259"/>
      <c r="E424" s="251"/>
      <c r="F424" s="254"/>
      <c r="G424" s="6"/>
      <c r="H424" s="8"/>
    </row>
    <row r="425" spans="1:8" ht="15" customHeight="1">
      <c r="A425" s="258"/>
      <c r="B425" s="275" t="s">
        <v>679</v>
      </c>
      <c r="C425" s="250"/>
      <c r="D425" s="259"/>
      <c r="E425" s="251"/>
      <c r="F425" s="254"/>
      <c r="G425" s="6"/>
      <c r="H425" s="8"/>
    </row>
    <row r="426" spans="1:8" ht="15" customHeight="1">
      <c r="A426" s="258"/>
      <c r="B426" s="275" t="s">
        <v>444</v>
      </c>
      <c r="C426" s="250"/>
      <c r="D426" s="259"/>
      <c r="E426" s="251"/>
      <c r="F426" s="254"/>
      <c r="G426" s="6"/>
      <c r="H426" s="8"/>
    </row>
    <row r="427" spans="1:8" ht="30" customHeight="1">
      <c r="A427" s="258"/>
      <c r="B427" s="266" t="s">
        <v>680</v>
      </c>
      <c r="C427" s="250"/>
      <c r="D427" s="259"/>
      <c r="E427" s="251"/>
      <c r="F427" s="254"/>
      <c r="G427" s="6"/>
      <c r="H427" s="8"/>
    </row>
    <row r="428" spans="1:8" ht="15" customHeight="1">
      <c r="A428" s="258"/>
      <c r="B428" s="263" t="s">
        <v>681</v>
      </c>
      <c r="C428" s="250" t="s">
        <v>17</v>
      </c>
      <c r="D428" s="259"/>
      <c r="E428" s="251"/>
      <c r="F428" s="254">
        <f t="shared" ref="F428:F430" si="51">D428*E428</f>
        <v>0</v>
      </c>
      <c r="G428" s="6"/>
      <c r="H428" s="8"/>
    </row>
    <row r="429" spans="1:8" ht="15" customHeight="1">
      <c r="A429" s="258"/>
      <c r="B429" s="263" t="s">
        <v>682</v>
      </c>
      <c r="C429" s="250" t="s">
        <v>17</v>
      </c>
      <c r="D429" s="259"/>
      <c r="E429" s="251"/>
      <c r="F429" s="254">
        <f t="shared" si="51"/>
        <v>0</v>
      </c>
      <c r="G429" s="6"/>
      <c r="H429" s="8"/>
    </row>
    <row r="430" spans="1:8" ht="15" customHeight="1">
      <c r="A430" s="258"/>
      <c r="B430" s="263" t="s">
        <v>683</v>
      </c>
      <c r="C430" s="250" t="s">
        <v>17</v>
      </c>
      <c r="D430" s="259"/>
      <c r="E430" s="251"/>
      <c r="F430" s="254">
        <f t="shared" si="51"/>
        <v>0</v>
      </c>
      <c r="G430" s="6"/>
      <c r="H430" s="8"/>
    </row>
    <row r="431" spans="1:8" ht="15" customHeight="1">
      <c r="A431" s="258"/>
      <c r="B431" s="263"/>
      <c r="C431" s="250"/>
      <c r="D431" s="259"/>
      <c r="E431" s="251"/>
      <c r="F431" s="254"/>
      <c r="G431" s="6"/>
      <c r="H431" s="8"/>
    </row>
    <row r="432" spans="1:8" ht="15" customHeight="1">
      <c r="A432" s="258"/>
      <c r="B432" s="275" t="s">
        <v>684</v>
      </c>
      <c r="C432" s="250"/>
      <c r="D432" s="259"/>
      <c r="E432" s="251"/>
      <c r="F432" s="254"/>
      <c r="G432" s="6"/>
      <c r="H432" s="8"/>
    </row>
    <row r="433" spans="1:8" ht="15" customHeight="1">
      <c r="A433" s="258"/>
      <c r="B433" s="275" t="s">
        <v>444</v>
      </c>
      <c r="C433" s="250"/>
      <c r="D433" s="259"/>
      <c r="E433" s="251"/>
      <c r="F433" s="254"/>
      <c r="G433" s="6"/>
      <c r="H433" s="8"/>
    </row>
    <row r="434" spans="1:8" ht="15" customHeight="1">
      <c r="A434" s="258"/>
      <c r="B434" s="265" t="s">
        <v>686</v>
      </c>
      <c r="C434" s="250" t="s">
        <v>18</v>
      </c>
      <c r="D434" s="259"/>
      <c r="E434" s="251"/>
      <c r="F434" s="254">
        <f t="shared" ref="F434" si="52">D434*E434</f>
        <v>0</v>
      </c>
      <c r="G434" s="6"/>
      <c r="H434" s="8"/>
    </row>
    <row r="435" spans="1:8" ht="15" customHeight="1">
      <c r="A435" s="258"/>
      <c r="B435" s="263"/>
      <c r="C435" s="250"/>
      <c r="D435" s="259"/>
      <c r="E435" s="251"/>
      <c r="F435" s="254"/>
      <c r="G435" s="6"/>
      <c r="H435" s="8"/>
    </row>
    <row r="436" spans="1:8" ht="15" customHeight="1">
      <c r="A436" s="258"/>
      <c r="B436" s="275" t="s">
        <v>687</v>
      </c>
      <c r="C436" s="250"/>
      <c r="D436" s="259"/>
      <c r="E436" s="251"/>
      <c r="F436" s="254"/>
      <c r="G436" s="6"/>
      <c r="H436" s="8"/>
    </row>
    <row r="437" spans="1:8" ht="15" customHeight="1">
      <c r="A437" s="258"/>
      <c r="B437" s="275" t="s">
        <v>444</v>
      </c>
      <c r="C437" s="250"/>
      <c r="D437" s="259"/>
      <c r="E437" s="251"/>
      <c r="F437" s="254"/>
      <c r="G437" s="6"/>
      <c r="H437" s="8"/>
    </row>
    <row r="438" spans="1:8" ht="15" customHeight="1">
      <c r="A438" s="258"/>
      <c r="B438" s="265" t="s">
        <v>685</v>
      </c>
      <c r="C438" s="250" t="s">
        <v>18</v>
      </c>
      <c r="D438" s="259"/>
      <c r="E438" s="251"/>
      <c r="F438" s="254">
        <f t="shared" ref="F438" si="53">D438*E438</f>
        <v>0</v>
      </c>
      <c r="G438" s="6"/>
      <c r="H438" s="8"/>
    </row>
    <row r="439" spans="1:8" ht="6" customHeight="1" thickBot="1">
      <c r="A439" s="268"/>
      <c r="B439" s="269"/>
      <c r="C439" s="269"/>
      <c r="D439" s="269"/>
      <c r="E439" s="269"/>
      <c r="F439" s="270"/>
      <c r="G439" s="6"/>
      <c r="H439" s="8"/>
    </row>
    <row r="440" spans="1:8" ht="16.5" thickTop="1">
      <c r="A440" s="260"/>
      <c r="B440" s="305" t="s">
        <v>691</v>
      </c>
      <c r="C440" s="305"/>
      <c r="D440" s="305"/>
      <c r="E440" s="305"/>
      <c r="F440" s="255">
        <f>SUM(F7:F439)</f>
        <v>0</v>
      </c>
      <c r="G440" s="11"/>
      <c r="H440" s="11"/>
    </row>
    <row r="441" spans="1:8" ht="6" customHeight="1">
      <c r="A441" s="268"/>
      <c r="B441" s="269"/>
      <c r="C441" s="269"/>
      <c r="D441" s="269"/>
      <c r="E441" s="269"/>
      <c r="F441" s="270"/>
      <c r="G441" s="6"/>
      <c r="H441" s="8"/>
    </row>
    <row r="442" spans="1:8" ht="15" customHeight="1">
      <c r="A442" s="258"/>
      <c r="B442" s="275" t="s">
        <v>692</v>
      </c>
      <c r="C442" s="250" t="s">
        <v>18</v>
      </c>
      <c r="D442" s="259">
        <v>1</v>
      </c>
      <c r="E442" s="251">
        <f>F440*0.02</f>
        <v>0</v>
      </c>
      <c r="F442" s="254">
        <f>D442*E442</f>
        <v>0</v>
      </c>
      <c r="G442" s="6"/>
      <c r="H442" s="8"/>
    </row>
    <row r="443" spans="1:8" ht="6" customHeight="1" thickBot="1">
      <c r="A443" s="268"/>
      <c r="B443" s="269"/>
      <c r="C443" s="269"/>
      <c r="D443" s="269"/>
      <c r="E443" s="269"/>
      <c r="F443" s="270"/>
      <c r="G443" s="6"/>
      <c r="H443" s="8"/>
    </row>
    <row r="444" spans="1:8" ht="16.5" thickTop="1">
      <c r="A444" s="260"/>
      <c r="B444" s="305" t="s">
        <v>3</v>
      </c>
      <c r="C444" s="305"/>
      <c r="D444" s="305"/>
      <c r="E444" s="305"/>
      <c r="F444" s="255">
        <f>SUM(F440:F443)</f>
        <v>0</v>
      </c>
      <c r="G444" s="11"/>
      <c r="H444" s="11"/>
    </row>
    <row r="445" spans="1:8" ht="15.75">
      <c r="A445" s="306" t="s">
        <v>55</v>
      </c>
      <c r="B445" s="307"/>
      <c r="C445" s="307"/>
      <c r="D445" s="307"/>
      <c r="E445" s="307"/>
      <c r="F445" s="256">
        <f>F444*0.2</f>
        <v>0</v>
      </c>
    </row>
    <row r="446" spans="1:8" ht="16.5" thickBot="1">
      <c r="A446" s="261"/>
      <c r="B446" s="308" t="s">
        <v>4</v>
      </c>
      <c r="C446" s="308"/>
      <c r="D446" s="308"/>
      <c r="E446" s="308"/>
      <c r="F446" s="257">
        <f>F444+F445</f>
        <v>0</v>
      </c>
    </row>
    <row r="447" spans="1:8" ht="13.5" thickTop="1"/>
  </sheetData>
  <mergeCells count="17">
    <mergeCell ref="D85:E85"/>
    <mergeCell ref="D86:E86"/>
    <mergeCell ref="D80:E80"/>
    <mergeCell ref="D81:E81"/>
    <mergeCell ref="D82:E82"/>
    <mergeCell ref="D83:E83"/>
    <mergeCell ref="D84:E84"/>
    <mergeCell ref="A1:F1"/>
    <mergeCell ref="A5:F5"/>
    <mergeCell ref="A2:F2"/>
    <mergeCell ref="A3:F3"/>
    <mergeCell ref="A4:F4"/>
    <mergeCell ref="D87:E87"/>
    <mergeCell ref="B440:E440"/>
    <mergeCell ref="A445:E445"/>
    <mergeCell ref="B446:E446"/>
    <mergeCell ref="B444:E444"/>
  </mergeCells>
  <phoneticPr fontId="41" type="noConversion"/>
  <printOptions horizontalCentered="1"/>
  <pageMargins left="0.23622047244094491" right="0.23622047244094491" top="0.74803149606299213" bottom="0.74803149606299213" header="0.31496062992125984" footer="0.31496062992125984"/>
  <pageSetup paperSize="9" scale="25" fitToWidth="2" fitToHeight="2" orientation="portrait" r:id="rId1"/>
  <headerFooter>
    <oddHeader>&amp;CCommunauté de communes de la Brie Naugissienne&amp;RNovembre 2024</oddHeader>
    <oddFooter>&amp;LMaison de santé 
Phase : DCE&amp;CAtelier Aconcept&amp;R&amp;P/&amp;N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CC179-8DBC-4AD4-BF92-D46907E8763C}">
  <sheetPr>
    <tabColor rgb="FFFF0000"/>
  </sheetPr>
  <dimension ref="A2:M112"/>
  <sheetViews>
    <sheetView view="pageBreakPreview" zoomScale="85" zoomScaleNormal="85" zoomScaleSheetLayoutView="85" workbookViewId="0">
      <selection activeCell="D20" sqref="D20"/>
    </sheetView>
  </sheetViews>
  <sheetFormatPr baseColWidth="10" defaultColWidth="10.85546875" defaultRowHeight="12.75" outlineLevelRow="1" outlineLevelCol="1"/>
  <cols>
    <col min="1" max="1" width="10.85546875" style="1"/>
    <col min="2" max="2" width="15.140625" style="1" customWidth="1"/>
    <col min="3" max="3" width="9.42578125" style="1" customWidth="1"/>
    <col min="4" max="4" width="65.140625" style="1" customWidth="1"/>
    <col min="5" max="5" width="8.42578125" style="1" customWidth="1"/>
    <col min="6" max="6" width="11.7109375" style="1" customWidth="1" outlineLevel="1"/>
    <col min="7" max="7" width="11.7109375" style="1" customWidth="1"/>
    <col min="8" max="8" width="12.140625" style="1" bestFit="1" customWidth="1"/>
    <col min="9" max="9" width="19" style="1" customWidth="1"/>
    <col min="10" max="10" width="15.140625" style="1" customWidth="1"/>
    <col min="11" max="11" width="15.7109375" style="1" customWidth="1"/>
    <col min="12" max="12" width="14.140625" style="1" bestFit="1" customWidth="1"/>
    <col min="13" max="16384" width="10.85546875" style="1"/>
  </cols>
  <sheetData>
    <row r="2" spans="1:13" ht="12" customHeight="1" thickBot="1"/>
    <row r="3" spans="1:13" ht="12.75" customHeight="1" thickBot="1">
      <c r="C3" s="15"/>
      <c r="D3" s="16"/>
      <c r="E3" s="16"/>
      <c r="F3" s="16"/>
      <c r="G3" s="16"/>
      <c r="H3" s="16"/>
      <c r="I3" s="17"/>
      <c r="J3" s="2"/>
      <c r="K3" s="2"/>
    </row>
    <row r="4" spans="1:13" ht="75" customHeight="1" thickBot="1">
      <c r="C4" s="292" t="s">
        <v>327</v>
      </c>
      <c r="D4" s="293"/>
      <c r="E4" s="293"/>
      <c r="F4" s="293"/>
      <c r="G4" s="293"/>
      <c r="H4" s="293"/>
      <c r="I4" s="294"/>
      <c r="J4" s="3"/>
      <c r="K4" s="3"/>
    </row>
    <row r="5" spans="1:13" ht="47.45" hidden="1" customHeight="1" outlineLevel="1" thickBot="1">
      <c r="C5" s="297" t="s">
        <v>280</v>
      </c>
      <c r="D5" s="298"/>
      <c r="E5" s="298"/>
      <c r="F5" s="298"/>
      <c r="G5" s="298"/>
      <c r="H5" s="298"/>
      <c r="I5" s="299"/>
      <c r="J5" s="3"/>
      <c r="K5" s="3"/>
    </row>
    <row r="6" spans="1:13" ht="47.45" customHeight="1" collapsed="1" thickBot="1">
      <c r="C6" s="300" t="s">
        <v>326</v>
      </c>
      <c r="D6" s="301"/>
      <c r="E6" s="301"/>
      <c r="F6" s="301"/>
      <c r="G6" s="301"/>
      <c r="H6" s="301"/>
      <c r="I6" s="302"/>
      <c r="J6" s="3"/>
      <c r="K6" s="3"/>
    </row>
    <row r="7" spans="1:13" ht="49.9" customHeight="1" thickTop="1" thickBot="1">
      <c r="A7" s="4" t="s">
        <v>5</v>
      </c>
      <c r="B7" s="4" t="s">
        <v>12</v>
      </c>
      <c r="C7" s="18" t="s">
        <v>11</v>
      </c>
      <c r="D7" s="18" t="s">
        <v>2</v>
      </c>
      <c r="E7" s="18" t="s">
        <v>9</v>
      </c>
      <c r="F7" s="152" t="s">
        <v>278</v>
      </c>
      <c r="G7" s="152" t="s">
        <v>279</v>
      </c>
      <c r="H7" s="18" t="s">
        <v>54</v>
      </c>
      <c r="I7" s="19" t="s">
        <v>53</v>
      </c>
      <c r="J7" s="5"/>
      <c r="K7" s="5"/>
    </row>
    <row r="8" spans="1:13" ht="17.100000000000001" customHeight="1" thickTop="1">
      <c r="B8" s="13"/>
      <c r="C8" s="20"/>
      <c r="D8" s="21"/>
      <c r="E8" s="22"/>
      <c r="F8" s="23"/>
      <c r="G8" s="23"/>
      <c r="H8" s="24"/>
      <c r="I8" s="25"/>
      <c r="J8" s="6"/>
      <c r="K8" s="8"/>
    </row>
    <row r="9" spans="1:13" ht="17.100000000000001" customHeight="1">
      <c r="A9" s="1">
        <v>10</v>
      </c>
      <c r="B9" s="13"/>
      <c r="C9" s="26">
        <v>10</v>
      </c>
      <c r="D9" s="27" t="s">
        <v>70</v>
      </c>
      <c r="E9" s="110"/>
      <c r="F9" s="111"/>
      <c r="G9" s="111"/>
      <c r="H9" s="30" t="str">
        <f>IF($B9=""," ",IF(VLOOKUP($B9,#REF!,5,FALSE)=0,"",(VLOOKUP($B9,#REF!,5,FALSE)*#REF!*#REF!*#REF!*#REF!)))</f>
        <v xml:space="preserve"> </v>
      </c>
      <c r="I9" s="31"/>
      <c r="J9" s="66"/>
      <c r="K9" s="8"/>
    </row>
    <row r="10" spans="1:13" ht="17.100000000000001" customHeight="1">
      <c r="A10" s="1">
        <v>10</v>
      </c>
      <c r="B10" s="13"/>
      <c r="C10" s="42"/>
      <c r="D10" s="107" t="s">
        <v>23</v>
      </c>
      <c r="E10" s="100"/>
      <c r="F10" s="101"/>
      <c r="G10" s="101"/>
      <c r="H10" s="65"/>
      <c r="I10" s="37"/>
      <c r="J10" s="6"/>
      <c r="K10" s="8"/>
    </row>
    <row r="11" spans="1:13" ht="17.100000000000001" customHeight="1">
      <c r="A11" s="1">
        <v>10</v>
      </c>
      <c r="B11" s="13"/>
      <c r="C11" s="42"/>
      <c r="D11" s="99" t="s">
        <v>65</v>
      </c>
      <c r="E11" s="100" t="s">
        <v>18</v>
      </c>
      <c r="F11" s="101">
        <v>1</v>
      </c>
      <c r="G11" s="101"/>
      <c r="H11" s="65"/>
      <c r="I11" s="41">
        <f>H11*G11</f>
        <v>0</v>
      </c>
      <c r="J11" s="6"/>
      <c r="K11" s="8"/>
      <c r="M11" s="54"/>
    </row>
    <row r="12" spans="1:13" ht="17.100000000000001" customHeight="1">
      <c r="A12" s="1">
        <v>10</v>
      </c>
      <c r="B12" s="13"/>
      <c r="C12" s="72"/>
      <c r="D12" s="112" t="s">
        <v>66</v>
      </c>
      <c r="E12" s="113" t="s">
        <v>18</v>
      </c>
      <c r="F12" s="114" t="s">
        <v>64</v>
      </c>
      <c r="G12" s="114"/>
      <c r="H12" s="73"/>
      <c r="I12" s="41">
        <f>H12*G12</f>
        <v>0</v>
      </c>
      <c r="J12" s="6"/>
      <c r="K12" s="8"/>
      <c r="M12" s="54"/>
    </row>
    <row r="13" spans="1:13" ht="17.100000000000001" customHeight="1">
      <c r="B13" s="13"/>
      <c r="C13" s="72"/>
      <c r="D13" s="329" t="str">
        <f>CONCATENATE("Sous total"," _ ",D10)</f>
        <v>Sous total _ CHAUFFAGE</v>
      </c>
      <c r="E13" s="330"/>
      <c r="F13" s="330"/>
      <c r="G13" s="323"/>
      <c r="H13" s="331"/>
      <c r="I13" s="98">
        <f>SUBTOTAL(9,I10:I12)</f>
        <v>0</v>
      </c>
      <c r="J13" s="6"/>
      <c r="K13" s="8"/>
      <c r="M13" s="54"/>
    </row>
    <row r="14" spans="1:13" ht="17.100000000000001" customHeight="1">
      <c r="B14" s="13"/>
      <c r="C14" s="72"/>
      <c r="D14" s="112"/>
      <c r="E14" s="113"/>
      <c r="F14" s="114"/>
      <c r="G14" s="114"/>
      <c r="H14" s="73"/>
      <c r="I14" s="74"/>
      <c r="J14" s="6"/>
      <c r="K14" s="8"/>
      <c r="M14" s="54"/>
    </row>
    <row r="15" spans="1:13" ht="17.100000000000001" customHeight="1">
      <c r="A15" s="1">
        <v>10</v>
      </c>
      <c r="B15" s="13"/>
      <c r="C15" s="72"/>
      <c r="D15" s="193" t="s">
        <v>71</v>
      </c>
      <c r="E15" s="113"/>
      <c r="F15" s="114"/>
      <c r="G15" s="114"/>
      <c r="H15" s="73"/>
      <c r="I15" s="74"/>
      <c r="J15" s="6"/>
      <c r="K15" s="8"/>
      <c r="M15" s="54"/>
    </row>
    <row r="16" spans="1:13" ht="17.100000000000001" customHeight="1">
      <c r="A16" s="1">
        <v>10</v>
      </c>
      <c r="B16" s="13"/>
      <c r="C16" s="72"/>
      <c r="D16" s="112" t="s">
        <v>72</v>
      </c>
      <c r="E16" s="113"/>
      <c r="F16" s="114"/>
      <c r="G16" s="114"/>
      <c r="H16" s="73"/>
      <c r="I16" s="41"/>
      <c r="J16" s="6"/>
      <c r="K16" s="8"/>
      <c r="M16" s="54"/>
    </row>
    <row r="17" spans="1:13" ht="17.100000000000001" customHeight="1">
      <c r="A17" s="1">
        <v>10</v>
      </c>
      <c r="B17" s="13"/>
      <c r="C17" s="72"/>
      <c r="D17" s="112" t="s">
        <v>73</v>
      </c>
      <c r="E17" s="113" t="s">
        <v>18</v>
      </c>
      <c r="F17" s="114">
        <v>2</v>
      </c>
      <c r="G17" s="114"/>
      <c r="H17" s="73"/>
      <c r="I17" s="41">
        <f t="shared" ref="I17:I24" si="0">H17*G17</f>
        <v>0</v>
      </c>
      <c r="J17" s="6"/>
      <c r="K17" s="8"/>
      <c r="M17" s="54"/>
    </row>
    <row r="18" spans="1:13" ht="17.100000000000001" customHeight="1">
      <c r="A18" s="1">
        <v>10</v>
      </c>
      <c r="B18" s="13"/>
      <c r="C18" s="72"/>
      <c r="D18" s="112" t="s">
        <v>74</v>
      </c>
      <c r="E18" s="113" t="s">
        <v>18</v>
      </c>
      <c r="F18" s="114">
        <v>1</v>
      </c>
      <c r="G18" s="114"/>
      <c r="H18" s="73"/>
      <c r="I18" s="41">
        <f t="shared" si="0"/>
        <v>0</v>
      </c>
      <c r="J18" s="6"/>
      <c r="K18" s="8"/>
      <c r="M18" s="54"/>
    </row>
    <row r="19" spans="1:13" ht="17.100000000000001" customHeight="1">
      <c r="A19" s="1">
        <v>10</v>
      </c>
      <c r="B19" s="13"/>
      <c r="C19" s="72"/>
      <c r="D19" s="112" t="s">
        <v>75</v>
      </c>
      <c r="E19" s="113" t="s">
        <v>16</v>
      </c>
      <c r="F19" s="114">
        <v>140</v>
      </c>
      <c r="G19" s="114"/>
      <c r="H19" s="73"/>
      <c r="I19" s="41">
        <f t="shared" si="0"/>
        <v>0</v>
      </c>
      <c r="J19" s="6"/>
      <c r="K19" s="8"/>
      <c r="M19" s="54"/>
    </row>
    <row r="20" spans="1:13" ht="17.100000000000001" customHeight="1">
      <c r="A20" s="1">
        <v>10</v>
      </c>
      <c r="B20" s="13"/>
      <c r="C20" s="72"/>
      <c r="D20" s="112" t="s">
        <v>76</v>
      </c>
      <c r="E20" s="113" t="s">
        <v>16</v>
      </c>
      <c r="F20" s="114">
        <v>35</v>
      </c>
      <c r="G20" s="114"/>
      <c r="H20" s="73"/>
      <c r="I20" s="41">
        <f t="shared" si="0"/>
        <v>0</v>
      </c>
      <c r="J20" s="6"/>
      <c r="K20" s="8"/>
      <c r="M20" s="54"/>
    </row>
    <row r="21" spans="1:13" ht="17.100000000000001" customHeight="1">
      <c r="A21" s="1">
        <v>10</v>
      </c>
      <c r="B21" s="13"/>
      <c r="C21" s="72"/>
      <c r="D21" s="112" t="s">
        <v>147</v>
      </c>
      <c r="E21" s="113" t="s">
        <v>17</v>
      </c>
      <c r="F21" s="114">
        <v>11</v>
      </c>
      <c r="G21" s="114"/>
      <c r="H21" s="73"/>
      <c r="I21" s="41">
        <f t="shared" si="0"/>
        <v>0</v>
      </c>
      <c r="J21" s="6"/>
      <c r="K21" s="8"/>
      <c r="M21" s="54"/>
    </row>
    <row r="22" spans="1:13" ht="17.100000000000001" customHeight="1">
      <c r="A22" s="1">
        <v>10</v>
      </c>
      <c r="B22" s="13"/>
      <c r="C22" s="78"/>
      <c r="D22" s="194" t="s">
        <v>148</v>
      </c>
      <c r="E22" s="113" t="s">
        <v>17</v>
      </c>
      <c r="F22" s="114">
        <v>8</v>
      </c>
      <c r="G22" s="114"/>
      <c r="H22" s="73"/>
      <c r="I22" s="41">
        <f t="shared" si="0"/>
        <v>0</v>
      </c>
      <c r="J22" s="6"/>
      <c r="K22" s="8"/>
      <c r="M22" s="54"/>
    </row>
    <row r="23" spans="1:13" ht="17.100000000000001" customHeight="1">
      <c r="A23" s="1">
        <v>10</v>
      </c>
      <c r="B23" s="13"/>
      <c r="C23" s="72"/>
      <c r="D23" s="112" t="s">
        <v>77</v>
      </c>
      <c r="E23" s="113" t="s">
        <v>18</v>
      </c>
      <c r="F23" s="114">
        <v>1</v>
      </c>
      <c r="G23" s="114"/>
      <c r="H23" s="73"/>
      <c r="I23" s="41">
        <f t="shared" si="0"/>
        <v>0</v>
      </c>
      <c r="J23" s="6"/>
      <c r="K23" s="8"/>
      <c r="M23" s="54"/>
    </row>
    <row r="24" spans="1:13" ht="17.100000000000001" customHeight="1">
      <c r="A24" s="1">
        <v>10</v>
      </c>
      <c r="B24" s="13"/>
      <c r="C24" s="72"/>
      <c r="D24" s="112" t="s">
        <v>78</v>
      </c>
      <c r="E24" s="113" t="s">
        <v>18</v>
      </c>
      <c r="F24" s="114">
        <v>1</v>
      </c>
      <c r="G24" s="114"/>
      <c r="H24" s="73"/>
      <c r="I24" s="41">
        <f t="shared" si="0"/>
        <v>0</v>
      </c>
      <c r="J24" s="6"/>
      <c r="K24" s="8"/>
      <c r="M24" s="54"/>
    </row>
    <row r="25" spans="1:13" ht="17.100000000000001" customHeight="1">
      <c r="A25" s="1">
        <v>10</v>
      </c>
      <c r="B25" s="13"/>
      <c r="C25" s="72"/>
      <c r="D25" s="112"/>
      <c r="E25" s="113"/>
      <c r="F25" s="114"/>
      <c r="G25" s="114"/>
      <c r="H25" s="73"/>
      <c r="I25" s="74"/>
      <c r="J25" s="6"/>
      <c r="K25" s="8"/>
      <c r="M25" s="54"/>
    </row>
    <row r="26" spans="1:13" ht="17.100000000000001" customHeight="1">
      <c r="A26" s="1">
        <v>10</v>
      </c>
      <c r="B26" s="13"/>
      <c r="C26" s="76"/>
      <c r="D26" s="195" t="s">
        <v>79</v>
      </c>
      <c r="E26" s="115"/>
      <c r="F26" s="116"/>
      <c r="G26" s="116"/>
      <c r="H26" s="77"/>
      <c r="I26" s="117"/>
      <c r="J26" s="6"/>
      <c r="K26" s="8"/>
      <c r="M26" s="54"/>
    </row>
    <row r="27" spans="1:13" ht="17.100000000000001" customHeight="1">
      <c r="A27" s="1">
        <v>10</v>
      </c>
      <c r="B27" s="13"/>
      <c r="C27" s="76"/>
      <c r="D27" s="196" t="s">
        <v>80</v>
      </c>
      <c r="E27" s="115" t="s">
        <v>18</v>
      </c>
      <c r="F27" s="116">
        <v>1</v>
      </c>
      <c r="G27" s="116"/>
      <c r="H27" s="77"/>
      <c r="I27" s="41">
        <f>H27*G27</f>
        <v>0</v>
      </c>
      <c r="J27" s="6"/>
      <c r="K27" s="8"/>
      <c r="M27" s="54"/>
    </row>
    <row r="28" spans="1:13" ht="17.100000000000001" customHeight="1">
      <c r="A28" s="1">
        <v>10</v>
      </c>
      <c r="B28" s="13"/>
      <c r="C28" s="76"/>
      <c r="D28" s="196" t="s">
        <v>81</v>
      </c>
      <c r="E28" s="115" t="s">
        <v>17</v>
      </c>
      <c r="F28" s="116">
        <v>1</v>
      </c>
      <c r="G28" s="116"/>
      <c r="H28" s="77"/>
      <c r="I28" s="41" t="s">
        <v>302</v>
      </c>
      <c r="J28" s="6"/>
      <c r="K28" s="8"/>
      <c r="M28" s="54"/>
    </row>
    <row r="29" spans="1:13" ht="17.100000000000001" customHeight="1">
      <c r="A29" s="1">
        <v>10</v>
      </c>
      <c r="B29" s="13"/>
      <c r="C29" s="76"/>
      <c r="D29" s="196" t="s">
        <v>82</v>
      </c>
      <c r="E29" s="115" t="s">
        <v>16</v>
      </c>
      <c r="F29" s="116">
        <v>35</v>
      </c>
      <c r="G29" s="116"/>
      <c r="H29" s="77"/>
      <c r="I29" s="41">
        <f t="shared" ref="I29:I31" si="1">H29*G29</f>
        <v>0</v>
      </c>
      <c r="J29" s="6"/>
      <c r="K29" s="8"/>
      <c r="M29" s="54"/>
    </row>
    <row r="30" spans="1:13" ht="17.100000000000001" customHeight="1">
      <c r="A30" s="1">
        <v>10</v>
      </c>
      <c r="B30" s="13"/>
      <c r="C30" s="76"/>
      <c r="D30" s="196" t="s">
        <v>83</v>
      </c>
      <c r="E30" s="115" t="s">
        <v>17</v>
      </c>
      <c r="F30" s="116">
        <v>13</v>
      </c>
      <c r="G30" s="116"/>
      <c r="H30" s="77"/>
      <c r="I30" s="41">
        <f t="shared" si="1"/>
        <v>0</v>
      </c>
      <c r="J30" s="6"/>
      <c r="K30" s="8"/>
      <c r="M30" s="54"/>
    </row>
    <row r="31" spans="1:13" ht="17.100000000000001" customHeight="1">
      <c r="A31" s="1">
        <v>10</v>
      </c>
      <c r="B31" s="13"/>
      <c r="C31" s="76"/>
      <c r="D31" s="196" t="s">
        <v>84</v>
      </c>
      <c r="E31" s="115" t="s">
        <v>18</v>
      </c>
      <c r="F31" s="116">
        <v>1</v>
      </c>
      <c r="G31" s="116"/>
      <c r="H31" s="77"/>
      <c r="I31" s="41">
        <f t="shared" si="1"/>
        <v>0</v>
      </c>
      <c r="J31" s="6"/>
      <c r="K31" s="8"/>
      <c r="M31" s="54"/>
    </row>
    <row r="32" spans="1:13" ht="17.100000000000001" customHeight="1">
      <c r="A32" s="1">
        <v>10</v>
      </c>
      <c r="B32" s="13"/>
      <c r="C32" s="76"/>
      <c r="D32" s="196"/>
      <c r="E32" s="115"/>
      <c r="F32" s="116"/>
      <c r="G32" s="116"/>
      <c r="H32" s="77"/>
      <c r="I32" s="117"/>
      <c r="J32" s="6"/>
      <c r="K32" s="8"/>
      <c r="M32" s="54"/>
    </row>
    <row r="33" spans="1:13" ht="17.100000000000001" customHeight="1">
      <c r="A33" s="1">
        <v>10</v>
      </c>
      <c r="B33" s="13"/>
      <c r="C33" s="79"/>
      <c r="D33" s="197" t="s">
        <v>239</v>
      </c>
      <c r="E33" s="105"/>
      <c r="F33" s="106"/>
      <c r="G33" s="106"/>
      <c r="H33" s="83"/>
      <c r="I33" s="84"/>
      <c r="J33" s="6"/>
      <c r="K33" s="8"/>
      <c r="M33" s="54"/>
    </row>
    <row r="34" spans="1:13" ht="36" customHeight="1">
      <c r="A34" s="1">
        <v>10</v>
      </c>
      <c r="B34" s="13"/>
      <c r="C34" s="76"/>
      <c r="D34" s="118" t="s">
        <v>241</v>
      </c>
      <c r="E34" s="115" t="s">
        <v>17</v>
      </c>
      <c r="F34" s="116">
        <v>1</v>
      </c>
      <c r="G34" s="116"/>
      <c r="H34" s="77"/>
      <c r="I34" s="41">
        <f t="shared" ref="I34:I38" si="2">H34*G34</f>
        <v>0</v>
      </c>
      <c r="J34" s="6"/>
      <c r="K34" s="8"/>
      <c r="M34" s="54"/>
    </row>
    <row r="35" spans="1:13" ht="17.100000000000001" customHeight="1">
      <c r="A35" s="1">
        <v>10</v>
      </c>
      <c r="B35" s="13"/>
      <c r="C35" s="76"/>
      <c r="D35" s="196" t="s">
        <v>242</v>
      </c>
      <c r="E35" s="115" t="s">
        <v>18</v>
      </c>
      <c r="F35" s="116">
        <v>1</v>
      </c>
      <c r="G35" s="116"/>
      <c r="H35" s="77"/>
      <c r="I35" s="41" t="s">
        <v>303</v>
      </c>
      <c r="J35" s="6"/>
      <c r="K35" s="8"/>
      <c r="M35" s="54"/>
    </row>
    <row r="36" spans="1:13" ht="17.100000000000001" customHeight="1">
      <c r="A36" s="1">
        <v>10</v>
      </c>
      <c r="B36" s="13"/>
      <c r="C36" s="76"/>
      <c r="D36" s="196" t="s">
        <v>243</v>
      </c>
      <c r="E36" s="115" t="s">
        <v>18</v>
      </c>
      <c r="F36" s="116">
        <v>1</v>
      </c>
      <c r="G36" s="116"/>
      <c r="H36" s="77"/>
      <c r="I36" s="41" t="s">
        <v>303</v>
      </c>
      <c r="J36" s="6"/>
      <c r="K36" s="8"/>
      <c r="M36" s="54"/>
    </row>
    <row r="37" spans="1:13" ht="17.100000000000001" customHeight="1">
      <c r="A37" s="1">
        <v>10</v>
      </c>
      <c r="B37" s="13"/>
      <c r="C37" s="76"/>
      <c r="D37" s="196" t="s">
        <v>244</v>
      </c>
      <c r="E37" s="115" t="s">
        <v>18</v>
      </c>
      <c r="F37" s="116">
        <v>1</v>
      </c>
      <c r="G37" s="116"/>
      <c r="H37" s="77"/>
      <c r="I37" s="41">
        <f t="shared" si="2"/>
        <v>0</v>
      </c>
      <c r="J37" s="6"/>
      <c r="K37" s="8"/>
      <c r="M37" s="54"/>
    </row>
    <row r="38" spans="1:13" ht="17.100000000000001" customHeight="1">
      <c r="A38" s="1">
        <v>10</v>
      </c>
      <c r="B38" s="13"/>
      <c r="C38" s="76"/>
      <c r="D38" s="196" t="s">
        <v>245</v>
      </c>
      <c r="E38" s="115" t="s">
        <v>64</v>
      </c>
      <c r="F38" s="116"/>
      <c r="G38" s="116"/>
      <c r="H38" s="77"/>
      <c r="I38" s="41">
        <f t="shared" si="2"/>
        <v>0</v>
      </c>
      <c r="J38" s="6"/>
      <c r="K38" s="8"/>
      <c r="M38" s="54"/>
    </row>
    <row r="39" spans="1:13" ht="17.100000000000001" customHeight="1">
      <c r="A39" s="1">
        <v>10</v>
      </c>
      <c r="B39" s="13"/>
      <c r="C39" s="76"/>
      <c r="D39" s="196" t="s">
        <v>246</v>
      </c>
      <c r="E39" s="115" t="s">
        <v>17</v>
      </c>
      <c r="F39" s="116">
        <v>10</v>
      </c>
      <c r="G39" s="116"/>
      <c r="H39" s="77"/>
      <c r="I39" s="41">
        <f t="shared" ref="I39:I43" si="3">H39*G39</f>
        <v>0</v>
      </c>
      <c r="J39" s="6"/>
      <c r="K39" s="8"/>
      <c r="M39" s="54"/>
    </row>
    <row r="40" spans="1:13" ht="17.100000000000001" customHeight="1">
      <c r="A40" s="1">
        <v>10</v>
      </c>
      <c r="B40" s="13"/>
      <c r="C40" s="76"/>
      <c r="D40" s="196" t="s">
        <v>247</v>
      </c>
      <c r="E40" s="115" t="s">
        <v>18</v>
      </c>
      <c r="F40" s="116">
        <v>1</v>
      </c>
      <c r="G40" s="116"/>
      <c r="H40" s="77"/>
      <c r="I40" s="41">
        <f t="shared" si="3"/>
        <v>0</v>
      </c>
      <c r="J40" s="6"/>
      <c r="K40" s="8"/>
      <c r="M40" s="54"/>
    </row>
    <row r="41" spans="1:13" ht="17.100000000000001" customHeight="1">
      <c r="A41" s="1">
        <v>10</v>
      </c>
      <c r="B41" s="13"/>
      <c r="C41" s="76"/>
      <c r="D41" s="196" t="s">
        <v>248</v>
      </c>
      <c r="E41" s="115" t="s">
        <v>18</v>
      </c>
      <c r="F41" s="116">
        <v>1</v>
      </c>
      <c r="G41" s="116"/>
      <c r="H41" s="77"/>
      <c r="I41" s="41">
        <f t="shared" si="3"/>
        <v>0</v>
      </c>
      <c r="J41" s="6"/>
      <c r="K41" s="8"/>
      <c r="M41" s="54"/>
    </row>
    <row r="42" spans="1:13" ht="17.100000000000001" customHeight="1">
      <c r="A42" s="1">
        <v>10</v>
      </c>
      <c r="B42" s="13"/>
      <c r="C42" s="76"/>
      <c r="D42" s="196" t="s">
        <v>249</v>
      </c>
      <c r="E42" s="115" t="s">
        <v>18</v>
      </c>
      <c r="F42" s="116">
        <v>1</v>
      </c>
      <c r="G42" s="116"/>
      <c r="H42" s="77"/>
      <c r="I42" s="41">
        <f t="shared" si="3"/>
        <v>0</v>
      </c>
      <c r="J42" s="6"/>
      <c r="K42" s="8"/>
      <c r="M42" s="54"/>
    </row>
    <row r="43" spans="1:13" ht="17.100000000000001" customHeight="1">
      <c r="A43" s="1">
        <v>10</v>
      </c>
      <c r="B43" s="13"/>
      <c r="C43" s="76"/>
      <c r="D43" s="196" t="s">
        <v>250</v>
      </c>
      <c r="E43" s="115" t="s">
        <v>18</v>
      </c>
      <c r="F43" s="116">
        <v>1</v>
      </c>
      <c r="G43" s="116"/>
      <c r="H43" s="77"/>
      <c r="I43" s="41">
        <f t="shared" si="3"/>
        <v>0</v>
      </c>
      <c r="J43" s="6"/>
      <c r="K43" s="8"/>
      <c r="M43" s="54"/>
    </row>
    <row r="44" spans="1:13" ht="17.100000000000001" customHeight="1">
      <c r="A44" s="1">
        <v>10</v>
      </c>
      <c r="B44" s="13"/>
      <c r="C44" s="79"/>
      <c r="D44" s="198"/>
      <c r="E44" s="105"/>
      <c r="F44" s="106"/>
      <c r="G44" s="106"/>
      <c r="H44" s="83"/>
      <c r="I44" s="84"/>
      <c r="J44" s="6"/>
      <c r="K44" s="8"/>
      <c r="M44" s="54"/>
    </row>
    <row r="45" spans="1:13" ht="17.100000000000001" customHeight="1">
      <c r="A45" s="1">
        <v>10</v>
      </c>
      <c r="B45" s="13"/>
      <c r="C45" s="76"/>
      <c r="D45" s="196" t="s">
        <v>85</v>
      </c>
      <c r="E45" s="115"/>
      <c r="F45" s="116"/>
      <c r="G45" s="116"/>
      <c r="H45" s="77"/>
      <c r="I45" s="117"/>
      <c r="J45" s="6"/>
      <c r="K45" s="8"/>
      <c r="M45" s="54"/>
    </row>
    <row r="46" spans="1:13" ht="17.100000000000001" customHeight="1">
      <c r="A46" s="1">
        <v>10</v>
      </c>
      <c r="B46" s="13"/>
      <c r="C46" s="76"/>
      <c r="D46" s="196" t="s">
        <v>86</v>
      </c>
      <c r="E46" s="115" t="s">
        <v>17</v>
      </c>
      <c r="F46" s="116">
        <v>6</v>
      </c>
      <c r="G46" s="116"/>
      <c r="H46" s="77"/>
      <c r="I46" s="41">
        <f>H46*G46</f>
        <v>0</v>
      </c>
      <c r="J46" s="6"/>
      <c r="K46" s="8"/>
      <c r="M46" s="54"/>
    </row>
    <row r="47" spans="1:13" ht="17.100000000000001" customHeight="1">
      <c r="B47" s="13"/>
      <c r="C47" s="72"/>
      <c r="D47" s="321" t="str">
        <f>CONCATENATE("Sous total"," _ ",D15)</f>
        <v>Sous total _ VENTILATION</v>
      </c>
      <c r="E47" s="322"/>
      <c r="F47" s="322"/>
      <c r="G47" s="323"/>
      <c r="H47" s="324"/>
      <c r="I47" s="98">
        <f>SUBTOTAL(9,I16:I46)</f>
        <v>0</v>
      </c>
      <c r="J47" s="6"/>
      <c r="K47" s="8"/>
      <c r="M47" s="54"/>
    </row>
    <row r="48" spans="1:13" ht="17.100000000000001" customHeight="1">
      <c r="B48" s="13"/>
      <c r="C48" s="72"/>
      <c r="D48" s="112"/>
      <c r="E48" s="113"/>
      <c r="F48" s="114"/>
      <c r="G48" s="114"/>
      <c r="H48" s="73"/>
      <c r="I48" s="74"/>
      <c r="J48" s="6"/>
      <c r="K48" s="8"/>
      <c r="M48" s="54"/>
    </row>
    <row r="49" spans="1:13" ht="17.100000000000001" customHeight="1">
      <c r="A49" s="1">
        <v>10</v>
      </c>
      <c r="B49" s="13"/>
      <c r="C49" s="79"/>
      <c r="D49" s="197" t="s">
        <v>23</v>
      </c>
      <c r="E49" s="105"/>
      <c r="F49" s="106"/>
      <c r="G49" s="106"/>
      <c r="H49" s="83"/>
      <c r="I49" s="84"/>
      <c r="J49" s="6"/>
      <c r="K49" s="8"/>
      <c r="M49" s="54"/>
    </row>
    <row r="50" spans="1:13" ht="17.100000000000001" customHeight="1">
      <c r="A50" s="1">
        <v>10</v>
      </c>
      <c r="B50" s="13"/>
      <c r="C50" s="79"/>
      <c r="D50" s="198" t="s">
        <v>237</v>
      </c>
      <c r="E50" s="105" t="s">
        <v>0</v>
      </c>
      <c r="F50" s="106">
        <v>9</v>
      </c>
      <c r="G50" s="106"/>
      <c r="H50" s="83"/>
      <c r="I50" s="41" t="s">
        <v>302</v>
      </c>
      <c r="J50" s="6"/>
      <c r="K50" s="8"/>
      <c r="M50" s="54"/>
    </row>
    <row r="51" spans="1:13" ht="17.100000000000001" customHeight="1">
      <c r="A51" s="1">
        <v>10</v>
      </c>
      <c r="B51" s="13"/>
      <c r="C51" s="79"/>
      <c r="D51" s="198" t="s">
        <v>236</v>
      </c>
      <c r="E51" s="105" t="s">
        <v>10</v>
      </c>
      <c r="F51" s="106">
        <v>1</v>
      </c>
      <c r="G51" s="106"/>
      <c r="H51" s="83"/>
      <c r="I51" s="41" t="s">
        <v>302</v>
      </c>
      <c r="J51" s="6"/>
      <c r="K51" s="8"/>
      <c r="M51" s="54"/>
    </row>
    <row r="52" spans="1:13" ht="17.100000000000001" customHeight="1">
      <c r="B52" s="13"/>
      <c r="C52" s="79"/>
      <c r="D52" s="198"/>
      <c r="E52" s="105"/>
      <c r="F52" s="106"/>
      <c r="G52" s="106"/>
      <c r="H52" s="83"/>
      <c r="I52" s="84"/>
      <c r="J52" s="6"/>
      <c r="K52" s="8"/>
      <c r="M52" s="54"/>
    </row>
    <row r="53" spans="1:13" ht="17.100000000000001" customHeight="1">
      <c r="B53" s="13"/>
      <c r="C53" s="79"/>
      <c r="D53" s="198"/>
      <c r="E53" s="105"/>
      <c r="F53" s="106"/>
      <c r="G53" s="106"/>
      <c r="H53" s="83"/>
      <c r="I53" s="84"/>
      <c r="J53" s="6"/>
      <c r="K53" s="8"/>
      <c r="M53" s="54"/>
    </row>
    <row r="54" spans="1:13" ht="17.100000000000001" customHeight="1">
      <c r="A54" s="1">
        <v>10</v>
      </c>
      <c r="B54" s="13"/>
      <c r="C54" s="72"/>
      <c r="D54" s="193" t="s">
        <v>7</v>
      </c>
      <c r="E54" s="113"/>
      <c r="F54" s="114"/>
      <c r="G54" s="114"/>
      <c r="H54" s="73"/>
      <c r="I54" s="74"/>
      <c r="J54" s="6"/>
      <c r="K54" s="8"/>
      <c r="M54" s="54"/>
    </row>
    <row r="55" spans="1:13" ht="17.100000000000001" customHeight="1">
      <c r="A55" s="1">
        <v>10</v>
      </c>
      <c r="B55" s="13"/>
      <c r="C55" s="72"/>
      <c r="D55" s="112"/>
      <c r="E55" s="113"/>
      <c r="F55" s="114"/>
      <c r="G55" s="114"/>
      <c r="H55" s="73"/>
      <c r="I55" s="41"/>
      <c r="J55" s="6"/>
      <c r="K55" s="8"/>
      <c r="M55" s="54"/>
    </row>
    <row r="56" spans="1:13" ht="17.100000000000001" customHeight="1">
      <c r="A56" s="1">
        <v>10</v>
      </c>
      <c r="B56" s="13"/>
      <c r="C56" s="76"/>
      <c r="D56" s="199" t="s">
        <v>87</v>
      </c>
      <c r="E56" s="115"/>
      <c r="F56" s="116"/>
      <c r="G56" s="116"/>
      <c r="H56" s="77"/>
      <c r="I56" s="117"/>
      <c r="J56" s="6"/>
      <c r="K56" s="8"/>
      <c r="M56" s="54"/>
    </row>
    <row r="57" spans="1:13" ht="17.100000000000001" customHeight="1">
      <c r="A57" s="1">
        <v>10</v>
      </c>
      <c r="B57" s="13"/>
      <c r="C57" s="76"/>
      <c r="D57" s="196" t="s">
        <v>251</v>
      </c>
      <c r="E57" s="115" t="s">
        <v>18</v>
      </c>
      <c r="F57" s="116">
        <v>1</v>
      </c>
      <c r="G57" s="116"/>
      <c r="H57" s="77"/>
      <c r="I57" s="41">
        <f t="shared" ref="I57:I58" si="4">H57*G57</f>
        <v>0</v>
      </c>
      <c r="J57" s="6"/>
      <c r="K57" s="8"/>
      <c r="M57" s="54"/>
    </row>
    <row r="58" spans="1:13" ht="17.100000000000001" customHeight="1">
      <c r="A58" s="1">
        <v>10</v>
      </c>
      <c r="B58" s="13"/>
      <c r="C58" s="72"/>
      <c r="D58" s="112" t="s">
        <v>252</v>
      </c>
      <c r="E58" s="113" t="s">
        <v>16</v>
      </c>
      <c r="F58" s="114">
        <v>40</v>
      </c>
      <c r="G58" s="114"/>
      <c r="H58" s="73"/>
      <c r="I58" s="41">
        <f t="shared" si="4"/>
        <v>0</v>
      </c>
      <c r="J58" s="6"/>
      <c r="K58" s="8"/>
      <c r="M58" s="54"/>
    </row>
    <row r="59" spans="1:13" ht="17.100000000000001" customHeight="1">
      <c r="A59" s="1">
        <v>10</v>
      </c>
      <c r="B59" s="13"/>
      <c r="C59" s="76"/>
      <c r="D59" s="196"/>
      <c r="E59" s="115"/>
      <c r="F59" s="116"/>
      <c r="G59" s="116"/>
      <c r="H59" s="77"/>
      <c r="I59" s="117"/>
      <c r="J59" s="6"/>
      <c r="K59" s="8"/>
      <c r="M59" s="54"/>
    </row>
    <row r="60" spans="1:13" ht="17.100000000000001" customHeight="1">
      <c r="A60" s="1">
        <v>10</v>
      </c>
      <c r="B60" s="13"/>
      <c r="C60" s="76"/>
      <c r="D60" s="199" t="s">
        <v>88</v>
      </c>
      <c r="E60" s="115"/>
      <c r="F60" s="116"/>
      <c r="G60" s="116"/>
      <c r="H60" s="77"/>
      <c r="I60" s="117"/>
      <c r="J60" s="6"/>
      <c r="K60" s="8"/>
      <c r="M60" s="54"/>
    </row>
    <row r="61" spans="1:13" ht="17.100000000000001" customHeight="1">
      <c r="A61" s="1">
        <v>10</v>
      </c>
      <c r="B61" s="13"/>
      <c r="C61" s="76"/>
      <c r="D61" s="196" t="s">
        <v>89</v>
      </c>
      <c r="E61" s="115" t="s">
        <v>16</v>
      </c>
      <c r="F61" s="116">
        <v>120</v>
      </c>
      <c r="G61" s="116"/>
      <c r="H61" s="77"/>
      <c r="I61" s="41">
        <f t="shared" ref="I61:I63" si="5">H61*G61</f>
        <v>0</v>
      </c>
      <c r="J61" s="6"/>
      <c r="K61" s="8"/>
      <c r="M61" s="54"/>
    </row>
    <row r="62" spans="1:13" ht="17.100000000000001" customHeight="1">
      <c r="A62" s="1">
        <v>10</v>
      </c>
      <c r="B62" s="13"/>
      <c r="C62" s="76"/>
      <c r="D62" s="196" t="s">
        <v>90</v>
      </c>
      <c r="E62" s="115" t="s">
        <v>18</v>
      </c>
      <c r="F62" s="116">
        <v>1</v>
      </c>
      <c r="G62" s="116"/>
      <c r="H62" s="77"/>
      <c r="I62" s="41">
        <f t="shared" si="5"/>
        <v>0</v>
      </c>
      <c r="J62" s="6"/>
      <c r="K62" s="8"/>
      <c r="M62" s="54"/>
    </row>
    <row r="63" spans="1:13" ht="17.100000000000001" customHeight="1">
      <c r="A63" s="1">
        <v>10</v>
      </c>
      <c r="B63" s="13"/>
      <c r="C63" s="76"/>
      <c r="D63" s="196" t="s">
        <v>8</v>
      </c>
      <c r="E63" s="115" t="s">
        <v>18</v>
      </c>
      <c r="F63" s="116">
        <v>1</v>
      </c>
      <c r="G63" s="116"/>
      <c r="H63" s="77"/>
      <c r="I63" s="41">
        <f t="shared" si="5"/>
        <v>0</v>
      </c>
      <c r="J63" s="6"/>
      <c r="K63" s="8"/>
      <c r="M63" s="54"/>
    </row>
    <row r="64" spans="1:13" ht="17.100000000000001" customHeight="1">
      <c r="A64" s="1">
        <v>10</v>
      </c>
      <c r="B64" s="13"/>
      <c r="C64" s="76"/>
      <c r="D64" s="196"/>
      <c r="E64" s="115"/>
      <c r="F64" s="116"/>
      <c r="G64" s="116"/>
      <c r="H64" s="77"/>
      <c r="I64" s="117"/>
      <c r="J64" s="6"/>
      <c r="K64" s="8"/>
      <c r="M64" s="54"/>
    </row>
    <row r="65" spans="1:13" ht="17.100000000000001" customHeight="1">
      <c r="A65" s="1">
        <v>10</v>
      </c>
      <c r="B65" s="13"/>
      <c r="C65" s="76"/>
      <c r="D65" s="199" t="s">
        <v>91</v>
      </c>
      <c r="E65" s="115"/>
      <c r="F65" s="116"/>
      <c r="G65" s="116"/>
      <c r="H65" s="77"/>
      <c r="I65" s="117"/>
      <c r="J65" s="6"/>
      <c r="K65" s="8"/>
      <c r="M65" s="54"/>
    </row>
    <row r="66" spans="1:13" ht="17.100000000000001" customHeight="1">
      <c r="A66" s="1">
        <v>10</v>
      </c>
      <c r="B66" s="13"/>
      <c r="C66" s="76"/>
      <c r="D66" s="196" t="s">
        <v>92</v>
      </c>
      <c r="E66" s="115" t="s">
        <v>16</v>
      </c>
      <c r="F66" s="116">
        <v>45</v>
      </c>
      <c r="G66" s="116"/>
      <c r="H66" s="77"/>
      <c r="I66" s="41">
        <f t="shared" ref="I66:I67" si="6">H66*G66</f>
        <v>0</v>
      </c>
      <c r="J66" s="6"/>
      <c r="K66" s="8"/>
      <c r="M66" s="54"/>
    </row>
    <row r="67" spans="1:13" ht="17.100000000000001" customHeight="1">
      <c r="A67" s="1">
        <v>10</v>
      </c>
      <c r="B67" s="13"/>
      <c r="C67" s="76"/>
      <c r="D67" s="196" t="s">
        <v>93</v>
      </c>
      <c r="E67" s="115" t="s">
        <v>18</v>
      </c>
      <c r="F67" s="116">
        <v>1</v>
      </c>
      <c r="G67" s="116"/>
      <c r="H67" s="77"/>
      <c r="I67" s="41">
        <f t="shared" si="6"/>
        <v>0</v>
      </c>
      <c r="J67" s="6"/>
      <c r="K67" s="8"/>
      <c r="M67" s="54"/>
    </row>
    <row r="68" spans="1:13" ht="17.100000000000001" customHeight="1">
      <c r="A68" s="1">
        <v>10</v>
      </c>
      <c r="B68" s="13"/>
      <c r="C68" s="76"/>
      <c r="D68" s="196"/>
      <c r="E68" s="115"/>
      <c r="F68" s="116"/>
      <c r="G68" s="116"/>
      <c r="H68" s="77"/>
      <c r="I68" s="117"/>
      <c r="J68" s="6"/>
      <c r="K68" s="8"/>
      <c r="M68" s="54"/>
    </row>
    <row r="69" spans="1:13" ht="17.100000000000001" customHeight="1">
      <c r="A69" s="1">
        <v>10</v>
      </c>
      <c r="B69" s="13"/>
      <c r="C69" s="76"/>
      <c r="D69" s="199" t="s">
        <v>94</v>
      </c>
      <c r="E69" s="115"/>
      <c r="F69" s="116"/>
      <c r="G69" s="116"/>
      <c r="H69" s="77"/>
      <c r="I69" s="117"/>
      <c r="J69" s="6"/>
      <c r="K69" s="8"/>
      <c r="M69" s="54"/>
    </row>
    <row r="70" spans="1:13" ht="17.100000000000001" customHeight="1">
      <c r="A70" s="1">
        <v>10</v>
      </c>
      <c r="B70" s="13"/>
      <c r="C70" s="76"/>
      <c r="D70" s="196" t="s">
        <v>95</v>
      </c>
      <c r="E70" s="115" t="s">
        <v>17</v>
      </c>
      <c r="F70" s="116">
        <v>1</v>
      </c>
      <c r="G70" s="116"/>
      <c r="H70" s="77"/>
      <c r="I70" s="41">
        <f t="shared" ref="I70:I78" si="7">H70*G70</f>
        <v>0</v>
      </c>
      <c r="J70" s="6"/>
      <c r="K70" s="8"/>
      <c r="M70" s="54"/>
    </row>
    <row r="71" spans="1:13" ht="17.100000000000001" customHeight="1">
      <c r="A71" s="1">
        <v>10</v>
      </c>
      <c r="B71" s="13"/>
      <c r="C71" s="76"/>
      <c r="D71" s="196" t="s">
        <v>149</v>
      </c>
      <c r="E71" s="115" t="s">
        <v>17</v>
      </c>
      <c r="F71" s="116">
        <v>2</v>
      </c>
      <c r="G71" s="116"/>
      <c r="H71" s="77"/>
      <c r="I71" s="41">
        <f t="shared" si="7"/>
        <v>0</v>
      </c>
      <c r="J71" s="6"/>
      <c r="K71" s="8"/>
      <c r="M71" s="54"/>
    </row>
    <row r="72" spans="1:13" ht="17.100000000000001" customHeight="1">
      <c r="A72" s="1">
        <v>10</v>
      </c>
      <c r="B72" s="13"/>
      <c r="C72" s="76"/>
      <c r="D72" s="196" t="s">
        <v>67</v>
      </c>
      <c r="E72" s="115" t="s">
        <v>17</v>
      </c>
      <c r="F72" s="116">
        <v>2</v>
      </c>
      <c r="G72" s="116"/>
      <c r="H72" s="77"/>
      <c r="I72" s="41">
        <f t="shared" si="7"/>
        <v>0</v>
      </c>
      <c r="J72" s="6"/>
      <c r="K72" s="8"/>
      <c r="M72" s="54"/>
    </row>
    <row r="73" spans="1:13" ht="17.100000000000001" customHeight="1">
      <c r="A73" s="1">
        <v>10</v>
      </c>
      <c r="B73" s="13"/>
      <c r="C73" s="76"/>
      <c r="D73" s="196" t="s">
        <v>96</v>
      </c>
      <c r="E73" s="115" t="s">
        <v>17</v>
      </c>
      <c r="F73" s="116">
        <v>1</v>
      </c>
      <c r="G73" s="116"/>
      <c r="H73" s="77"/>
      <c r="I73" s="41">
        <f t="shared" si="7"/>
        <v>0</v>
      </c>
      <c r="J73" s="6"/>
      <c r="K73" s="8"/>
      <c r="M73" s="54"/>
    </row>
    <row r="74" spans="1:13" ht="17.100000000000001" customHeight="1">
      <c r="A74" s="1">
        <v>10</v>
      </c>
      <c r="B74" s="13"/>
      <c r="C74" s="76"/>
      <c r="D74" s="196" t="s">
        <v>21</v>
      </c>
      <c r="E74" s="115" t="s">
        <v>17</v>
      </c>
      <c r="F74" s="116">
        <v>2</v>
      </c>
      <c r="G74" s="116"/>
      <c r="H74" s="77"/>
      <c r="I74" s="41">
        <f t="shared" si="7"/>
        <v>0</v>
      </c>
      <c r="J74" s="6"/>
      <c r="K74" s="8"/>
      <c r="M74" s="54"/>
    </row>
    <row r="75" spans="1:13" ht="17.100000000000001" customHeight="1">
      <c r="A75" s="1">
        <v>10</v>
      </c>
      <c r="B75" s="13"/>
      <c r="C75" s="76"/>
      <c r="D75" s="196" t="s">
        <v>97</v>
      </c>
      <c r="E75" s="115" t="s">
        <v>17</v>
      </c>
      <c r="F75" s="116">
        <v>2</v>
      </c>
      <c r="G75" s="116"/>
      <c r="H75" s="77"/>
      <c r="I75" s="41">
        <f t="shared" si="7"/>
        <v>0</v>
      </c>
      <c r="J75" s="6"/>
      <c r="K75" s="8"/>
      <c r="M75" s="54"/>
    </row>
    <row r="76" spans="1:13" ht="17.100000000000001" customHeight="1">
      <c r="A76" s="1">
        <v>10</v>
      </c>
      <c r="B76" s="13"/>
      <c r="C76" s="76"/>
      <c r="D76" s="196" t="s">
        <v>98</v>
      </c>
      <c r="E76" s="115" t="s">
        <v>17</v>
      </c>
      <c r="F76" s="116">
        <v>1</v>
      </c>
      <c r="G76" s="116"/>
      <c r="H76" s="77"/>
      <c r="I76" s="41">
        <f t="shared" si="7"/>
        <v>0</v>
      </c>
      <c r="J76" s="6"/>
      <c r="K76" s="8"/>
      <c r="M76" s="54"/>
    </row>
    <row r="77" spans="1:13" ht="17.100000000000001" customHeight="1">
      <c r="A77" s="1">
        <v>10</v>
      </c>
      <c r="B77" s="13"/>
      <c r="C77" s="76"/>
      <c r="D77" s="196" t="s">
        <v>304</v>
      </c>
      <c r="E77" s="115" t="s">
        <v>17</v>
      </c>
      <c r="F77" s="116"/>
      <c r="G77" s="116"/>
      <c r="H77" s="77"/>
      <c r="I77" s="117">
        <f t="shared" si="7"/>
        <v>0</v>
      </c>
      <c r="J77" s="6"/>
      <c r="K77" s="8"/>
      <c r="M77" s="54"/>
    </row>
    <row r="78" spans="1:13" ht="17.100000000000001" customHeight="1">
      <c r="A78" s="1">
        <v>10</v>
      </c>
      <c r="B78" s="13"/>
      <c r="C78" s="76"/>
      <c r="D78" s="196" t="s">
        <v>311</v>
      </c>
      <c r="E78" s="115" t="s">
        <v>17</v>
      </c>
      <c r="F78" s="116">
        <v>3</v>
      </c>
      <c r="G78" s="116"/>
      <c r="H78" s="77"/>
      <c r="I78" s="41">
        <f t="shared" si="7"/>
        <v>0</v>
      </c>
      <c r="J78" s="6"/>
      <c r="K78" s="8"/>
      <c r="M78" s="54"/>
    </row>
    <row r="79" spans="1:13" ht="17.100000000000001" customHeight="1">
      <c r="A79" s="1">
        <v>10</v>
      </c>
      <c r="B79" s="13"/>
      <c r="C79" s="76"/>
      <c r="D79" s="196"/>
      <c r="E79" s="115"/>
      <c r="F79" s="116"/>
      <c r="G79" s="116"/>
      <c r="H79" s="77"/>
      <c r="I79" s="117"/>
      <c r="J79" s="6"/>
      <c r="K79" s="8"/>
      <c r="M79" s="54"/>
    </row>
    <row r="80" spans="1:13" ht="17.100000000000001" customHeight="1">
      <c r="A80" s="1">
        <v>10</v>
      </c>
      <c r="B80" s="13"/>
      <c r="C80" s="76"/>
      <c r="D80" s="196" t="s">
        <v>99</v>
      </c>
      <c r="E80" s="115" t="s">
        <v>18</v>
      </c>
      <c r="F80" s="116">
        <v>1</v>
      </c>
      <c r="G80" s="116"/>
      <c r="H80" s="77"/>
      <c r="I80" s="41">
        <f>H80*G80</f>
        <v>0</v>
      </c>
      <c r="J80" s="6"/>
      <c r="K80" s="8"/>
      <c r="M80" s="54"/>
    </row>
    <row r="81" spans="2:13" ht="17.100000000000001" customHeight="1">
      <c r="B81" s="13"/>
      <c r="C81" s="72"/>
      <c r="D81" s="321" t="str">
        <f>CONCATENATE("Sous total"," _ ",D54)</f>
        <v>Sous total _ PLOMBERIE SANITAIRE</v>
      </c>
      <c r="E81" s="322"/>
      <c r="F81" s="322"/>
      <c r="G81" s="323"/>
      <c r="H81" s="324"/>
      <c r="I81" s="98">
        <f>SUBTOTAL(9,I54:I80)</f>
        <v>0</v>
      </c>
      <c r="J81" s="6"/>
      <c r="K81" s="8"/>
      <c r="M81" s="54"/>
    </row>
    <row r="82" spans="2:13" ht="17.100000000000001" customHeight="1">
      <c r="B82" s="13"/>
      <c r="C82" s="72"/>
      <c r="D82" s="112"/>
      <c r="E82" s="113"/>
      <c r="F82" s="114"/>
      <c r="G82" s="114"/>
      <c r="H82" s="73"/>
      <c r="I82" s="74"/>
      <c r="J82" s="6"/>
      <c r="K82" s="8"/>
      <c r="M82" s="54"/>
    </row>
    <row r="83" spans="2:13" ht="17.100000000000001" customHeight="1">
      <c r="B83" s="13"/>
      <c r="C83" s="72"/>
      <c r="D83" s="200" t="s">
        <v>305</v>
      </c>
      <c r="E83" s="113"/>
      <c r="F83" s="114"/>
      <c r="G83" s="114"/>
      <c r="H83" s="73"/>
      <c r="I83" s="74"/>
      <c r="J83" s="6"/>
      <c r="K83" s="8"/>
      <c r="M83" s="54"/>
    </row>
    <row r="84" spans="2:13" ht="17.100000000000001" customHeight="1">
      <c r="B84" s="13"/>
      <c r="C84" s="72"/>
      <c r="D84" s="112" t="s">
        <v>306</v>
      </c>
      <c r="E84" s="113" t="s">
        <v>18</v>
      </c>
      <c r="F84" s="114"/>
      <c r="G84" s="114"/>
      <c r="H84" s="73"/>
      <c r="I84" s="41">
        <f t="shared" ref="I84:I88" si="8">H84*G84</f>
        <v>0</v>
      </c>
      <c r="J84" s="6"/>
      <c r="K84" s="8"/>
      <c r="M84" s="54"/>
    </row>
    <row r="85" spans="2:13" ht="17.100000000000001" customHeight="1">
      <c r="B85" s="13"/>
      <c r="C85" s="72"/>
      <c r="D85" s="112" t="s">
        <v>307</v>
      </c>
      <c r="E85" s="113" t="s">
        <v>18</v>
      </c>
      <c r="F85" s="114"/>
      <c r="G85" s="114"/>
      <c r="H85" s="73"/>
      <c r="I85" s="41">
        <f t="shared" si="8"/>
        <v>0</v>
      </c>
      <c r="J85" s="6"/>
      <c r="K85" s="8"/>
      <c r="M85" s="54"/>
    </row>
    <row r="86" spans="2:13" ht="17.100000000000001" customHeight="1">
      <c r="B86" s="13"/>
      <c r="C86" s="72"/>
      <c r="D86" s="112" t="s">
        <v>308</v>
      </c>
      <c r="E86" s="113" t="s">
        <v>18</v>
      </c>
      <c r="F86" s="114"/>
      <c r="G86" s="114"/>
      <c r="H86" s="73"/>
      <c r="I86" s="41">
        <f t="shared" si="8"/>
        <v>0</v>
      </c>
      <c r="J86" s="6"/>
      <c r="K86" s="8"/>
      <c r="M86" s="54"/>
    </row>
    <row r="87" spans="2:13" ht="17.100000000000001" customHeight="1">
      <c r="B87" s="13"/>
      <c r="C87" s="72"/>
      <c r="D87" s="112" t="s">
        <v>309</v>
      </c>
      <c r="E87" s="113" t="s">
        <v>18</v>
      </c>
      <c r="F87" s="114"/>
      <c r="G87" s="114"/>
      <c r="H87" s="73"/>
      <c r="I87" s="41">
        <f t="shared" si="8"/>
        <v>0</v>
      </c>
      <c r="J87" s="6"/>
      <c r="K87" s="8"/>
      <c r="M87" s="54"/>
    </row>
    <row r="88" spans="2:13" ht="17.100000000000001" customHeight="1">
      <c r="B88" s="13"/>
      <c r="C88" s="72"/>
      <c r="D88" s="112" t="s">
        <v>310</v>
      </c>
      <c r="E88" s="113" t="s">
        <v>18</v>
      </c>
      <c r="F88" s="114"/>
      <c r="G88" s="114"/>
      <c r="H88" s="73"/>
      <c r="I88" s="41">
        <f t="shared" si="8"/>
        <v>0</v>
      </c>
      <c r="J88" s="6"/>
      <c r="K88" s="8"/>
      <c r="M88" s="54"/>
    </row>
    <row r="89" spans="2:13" ht="17.100000000000001" customHeight="1">
      <c r="B89" s="13"/>
      <c r="C89" s="72"/>
      <c r="D89" s="332" t="str">
        <f>CONCATENATE("Sous total"," _ ",D83)</f>
        <v>Sous total _ AJOUT: DIVERS</v>
      </c>
      <c r="E89" s="323"/>
      <c r="F89" s="323"/>
      <c r="G89" s="323"/>
      <c r="H89" s="333"/>
      <c r="I89" s="98">
        <f>SUBTOTAL(9,I83:I88)</f>
        <v>0</v>
      </c>
      <c r="J89" s="6"/>
      <c r="K89" s="8"/>
      <c r="M89" s="54"/>
    </row>
    <row r="90" spans="2:13" ht="17.100000000000001" customHeight="1">
      <c r="B90" s="13"/>
      <c r="C90" s="72"/>
      <c r="D90" s="112"/>
      <c r="E90" s="113"/>
      <c r="F90" s="114"/>
      <c r="G90" s="114"/>
      <c r="H90" s="73"/>
      <c r="I90" s="74"/>
      <c r="J90" s="6"/>
      <c r="K90" s="8"/>
      <c r="M90" s="54"/>
    </row>
    <row r="91" spans="2:13" ht="17.100000000000001" customHeight="1">
      <c r="B91" s="13"/>
      <c r="C91" s="75"/>
      <c r="D91" s="112"/>
      <c r="E91" s="113"/>
      <c r="F91" s="114"/>
      <c r="G91" s="114"/>
      <c r="H91" s="73"/>
      <c r="I91" s="74"/>
      <c r="J91" s="6"/>
      <c r="K91" s="8"/>
      <c r="M91" s="54"/>
    </row>
    <row r="92" spans="2:13" ht="17.100000000000001" customHeight="1">
      <c r="B92" s="13"/>
      <c r="C92" s="42"/>
      <c r="D92" s="325" t="str">
        <f>CONCATENATE("Sous total"," _ ",D9)</f>
        <v>Sous total _ CVC PLOMBERIE</v>
      </c>
      <c r="E92" s="326"/>
      <c r="F92" s="326"/>
      <c r="G92" s="327"/>
      <c r="H92" s="328"/>
      <c r="I92" s="48">
        <f>SUBTOTAL(9,I10:I91)</f>
        <v>0</v>
      </c>
      <c r="J92" s="6"/>
      <c r="K92" s="8"/>
    </row>
    <row r="93" spans="2:13" ht="17.100000000000001" customHeight="1">
      <c r="B93" s="13"/>
      <c r="C93" s="42"/>
      <c r="D93" s="99"/>
      <c r="E93" s="100"/>
      <c r="F93" s="101"/>
      <c r="G93" s="101"/>
      <c r="H93" s="65"/>
      <c r="I93" s="37"/>
      <c r="J93" s="6"/>
      <c r="K93" s="8"/>
    </row>
    <row r="94" spans="2:13" ht="17.100000000000001" customHeight="1">
      <c r="B94" s="13"/>
      <c r="C94" s="38"/>
      <c r="D94" s="92"/>
      <c r="E94" s="93"/>
      <c r="F94" s="94"/>
      <c r="G94" s="94"/>
      <c r="H94" s="36" t="str">
        <f>IF($B94=""," ",IF(VLOOKUP($B94,#REF!,6,FALSE)=0,"",(VLOOKUP($B94,#REF!,6,FALSE)*#REF!*#REF!*#REF!*#REF!)))</f>
        <v xml:space="preserve"> </v>
      </c>
      <c r="I94" s="41"/>
      <c r="J94" s="6"/>
      <c r="K94" s="8"/>
    </row>
    <row r="95" spans="2:13" ht="17.100000000000001" customHeight="1">
      <c r="B95" s="13"/>
      <c r="C95" s="75"/>
      <c r="D95" s="92"/>
      <c r="E95" s="93"/>
      <c r="F95" s="94"/>
      <c r="G95" s="94"/>
      <c r="H95" s="36"/>
      <c r="I95" s="41"/>
      <c r="J95" s="6"/>
      <c r="K95" s="8"/>
    </row>
    <row r="96" spans="2:13" ht="17.100000000000001" customHeight="1" thickBot="1">
      <c r="B96" s="14"/>
      <c r="C96" s="38"/>
      <c r="D96" s="92"/>
      <c r="E96" s="93"/>
      <c r="F96" s="94"/>
      <c r="G96" s="94"/>
      <c r="H96" s="36"/>
      <c r="I96" s="41"/>
      <c r="J96" s="6"/>
      <c r="K96" s="8"/>
    </row>
    <row r="97" spans="2:11" ht="17.100000000000001" customHeight="1" thickTop="1" thickBot="1">
      <c r="B97" s="7"/>
      <c r="C97" s="51"/>
      <c r="D97" s="52"/>
      <c r="E97" s="53"/>
      <c r="F97" s="143"/>
      <c r="G97" s="143"/>
      <c r="H97" s="54"/>
      <c r="I97" s="55"/>
      <c r="J97" s="6"/>
      <c r="K97" s="8"/>
    </row>
    <row r="98" spans="2:11" ht="17.100000000000001" customHeight="1">
      <c r="B98" s="9"/>
      <c r="C98" s="144"/>
      <c r="D98" s="56" t="s">
        <v>3</v>
      </c>
      <c r="E98" s="56"/>
      <c r="F98" s="57"/>
      <c r="G98" s="57"/>
      <c r="H98" s="58"/>
      <c r="I98" s="59">
        <f>I92</f>
        <v>0</v>
      </c>
      <c r="J98" s="10"/>
      <c r="K98" s="11"/>
    </row>
    <row r="99" spans="2:11" ht="17.100000000000001" customHeight="1">
      <c r="C99" s="145"/>
      <c r="D99" s="146" t="s">
        <v>55</v>
      </c>
      <c r="E99" s="146"/>
      <c r="F99" s="147"/>
      <c r="G99" s="147"/>
      <c r="H99" s="148"/>
      <c r="I99" s="149">
        <f>I98*0.2</f>
        <v>0</v>
      </c>
      <c r="J99" s="12"/>
    </row>
    <row r="100" spans="2:11" ht="17.100000000000001" customHeight="1" thickBot="1">
      <c r="C100" s="150"/>
      <c r="D100" s="60" t="s">
        <v>4</v>
      </c>
      <c r="E100" s="60"/>
      <c r="F100" s="61"/>
      <c r="G100" s="61"/>
      <c r="H100" s="62"/>
      <c r="I100" s="151">
        <f>I98+I99</f>
        <v>0</v>
      </c>
      <c r="J100" s="12"/>
    </row>
    <row r="101" spans="2:11">
      <c r="C101" s="63"/>
      <c r="D101" s="63"/>
      <c r="E101" s="63"/>
      <c r="F101" s="63"/>
      <c r="G101" s="63"/>
      <c r="H101" s="63"/>
      <c r="I101" s="63"/>
    </row>
    <row r="102" spans="2:11">
      <c r="C102" s="63"/>
      <c r="D102" s="63"/>
      <c r="E102" s="63"/>
      <c r="F102" s="63"/>
      <c r="G102" s="63"/>
      <c r="H102" s="63"/>
      <c r="I102" s="63"/>
      <c r="K102" s="11"/>
    </row>
    <row r="103" spans="2:11">
      <c r="C103" s="63"/>
      <c r="D103" s="63"/>
      <c r="E103" s="63"/>
      <c r="F103" s="63"/>
      <c r="G103" s="63"/>
      <c r="H103" s="63"/>
      <c r="I103" s="63"/>
    </row>
    <row r="104" spans="2:11">
      <c r="C104" s="63"/>
      <c r="D104" s="63"/>
      <c r="E104" s="63"/>
      <c r="F104" s="63"/>
      <c r="G104" s="63"/>
      <c r="H104" s="63"/>
      <c r="I104" s="63"/>
    </row>
    <row r="105" spans="2:11">
      <c r="C105" s="63"/>
      <c r="D105" s="63"/>
      <c r="E105" s="63"/>
      <c r="F105" s="63"/>
      <c r="G105" s="63"/>
      <c r="H105" s="63"/>
      <c r="I105" s="63"/>
    </row>
    <row r="106" spans="2:11">
      <c r="C106" s="63"/>
      <c r="D106" s="63"/>
      <c r="E106" s="63"/>
      <c r="F106" s="63"/>
      <c r="G106" s="63"/>
      <c r="H106" s="64"/>
      <c r="I106" s="63"/>
    </row>
    <row r="108" spans="2:11">
      <c r="I108" s="11"/>
    </row>
    <row r="111" spans="2:11">
      <c r="J111" s="11"/>
    </row>
    <row r="112" spans="2:11">
      <c r="I112" s="11"/>
    </row>
  </sheetData>
  <autoFilter ref="A8:A101" xr:uid="{00000000-0001-0000-0200-000000000000}"/>
  <mergeCells count="8">
    <mergeCell ref="C4:I4"/>
    <mergeCell ref="C5:I5"/>
    <mergeCell ref="C6:I6"/>
    <mergeCell ref="D81:H81"/>
    <mergeCell ref="D92:H92"/>
    <mergeCell ref="D13:H13"/>
    <mergeCell ref="D47:H47"/>
    <mergeCell ref="D89:H89"/>
  </mergeCells>
  <printOptions horizontalCentered="1"/>
  <pageMargins left="0.23622047244094491" right="0.23622047244094491" top="0.74803149606299213" bottom="0.74803149606299213" header="0.31496062992125984" footer="0.31496062992125984"/>
  <pageSetup paperSize="9" scale="71" orientation="portrait" r:id="rId1"/>
  <rowBreaks count="1" manualBreakCount="1">
    <brk id="58" min="2"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BB835-4847-432D-9B49-10A954A6AAA0}">
  <sheetPr>
    <tabColor rgb="FFFF0000"/>
  </sheetPr>
  <dimension ref="A2:M100"/>
  <sheetViews>
    <sheetView view="pageBreakPreview" zoomScale="85" zoomScaleNormal="85" zoomScaleSheetLayoutView="85" workbookViewId="0">
      <selection activeCell="D20" sqref="D20"/>
    </sheetView>
  </sheetViews>
  <sheetFormatPr baseColWidth="10" defaultColWidth="10.85546875" defaultRowHeight="12.75" outlineLevelRow="1" outlineLevelCol="1"/>
  <cols>
    <col min="1" max="1" width="10.85546875" style="1"/>
    <col min="2" max="2" width="15.140625" style="1" customWidth="1"/>
    <col min="3" max="3" width="9.42578125" style="1" customWidth="1"/>
    <col min="4" max="4" width="65.140625" style="1" customWidth="1"/>
    <col min="5" max="5" width="8.42578125" style="1" customWidth="1"/>
    <col min="6" max="6" width="11.7109375" style="1" hidden="1" customWidth="1" outlineLevel="1"/>
    <col min="7" max="7" width="11.7109375" style="1" customWidth="1" collapsed="1"/>
    <col min="8" max="8" width="12.140625" style="1" bestFit="1" customWidth="1"/>
    <col min="9" max="9" width="19" style="1" customWidth="1"/>
    <col min="10" max="10" width="15.140625" style="1" customWidth="1"/>
    <col min="11" max="11" width="15.7109375" style="1" customWidth="1"/>
    <col min="12" max="12" width="14.140625" style="1" bestFit="1" customWidth="1"/>
    <col min="13" max="16384" width="10.85546875" style="1"/>
  </cols>
  <sheetData>
    <row r="2" spans="1:13" ht="12" customHeight="1" thickBot="1"/>
    <row r="3" spans="1:13" ht="12.75" customHeight="1" thickBot="1">
      <c r="C3" s="15"/>
      <c r="D3" s="16"/>
      <c r="E3" s="16"/>
      <c r="F3" s="16"/>
      <c r="G3" s="16"/>
      <c r="H3" s="16"/>
      <c r="I3" s="17"/>
      <c r="J3" s="2"/>
      <c r="K3" s="2"/>
    </row>
    <row r="4" spans="1:13" ht="73.150000000000006" customHeight="1" thickBot="1">
      <c r="C4" s="292" t="s">
        <v>327</v>
      </c>
      <c r="D4" s="293"/>
      <c r="E4" s="293"/>
      <c r="F4" s="293"/>
      <c r="G4" s="293"/>
      <c r="H4" s="293"/>
      <c r="I4" s="294"/>
      <c r="J4" s="3"/>
      <c r="K4" s="3"/>
    </row>
    <row r="5" spans="1:13" ht="51" hidden="1" customHeight="1" outlineLevel="1" thickBot="1">
      <c r="C5" s="297" t="s">
        <v>280</v>
      </c>
      <c r="D5" s="298"/>
      <c r="E5" s="298"/>
      <c r="F5" s="298"/>
      <c r="G5" s="298"/>
      <c r="H5" s="298"/>
      <c r="I5" s="299"/>
      <c r="J5" s="3"/>
      <c r="K5" s="3"/>
    </row>
    <row r="6" spans="1:13" ht="48.6" customHeight="1" collapsed="1" thickBot="1">
      <c r="C6" s="300" t="s">
        <v>326</v>
      </c>
      <c r="D6" s="301"/>
      <c r="E6" s="301"/>
      <c r="F6" s="301"/>
      <c r="G6" s="301"/>
      <c r="H6" s="301"/>
      <c r="I6" s="302"/>
      <c r="J6" s="3"/>
      <c r="K6" s="3"/>
    </row>
    <row r="7" spans="1:13" ht="49.9" customHeight="1" thickTop="1" thickBot="1">
      <c r="A7" s="4" t="s">
        <v>5</v>
      </c>
      <c r="B7" s="4" t="s">
        <v>12</v>
      </c>
      <c r="C7" s="18" t="s">
        <v>11</v>
      </c>
      <c r="D7" s="18" t="s">
        <v>2</v>
      </c>
      <c r="E7" s="18" t="s">
        <v>9</v>
      </c>
      <c r="F7" s="152" t="s">
        <v>278</v>
      </c>
      <c r="G7" s="152" t="s">
        <v>279</v>
      </c>
      <c r="H7" s="18" t="s">
        <v>54</v>
      </c>
      <c r="I7" s="19" t="s">
        <v>53</v>
      </c>
      <c r="J7" s="5"/>
      <c r="K7" s="5"/>
    </row>
    <row r="8" spans="1:13" ht="17.100000000000001" customHeight="1" thickTop="1">
      <c r="B8" s="13"/>
      <c r="C8" s="20"/>
      <c r="D8" s="21"/>
      <c r="E8" s="22"/>
      <c r="F8" s="23"/>
      <c r="G8" s="23"/>
      <c r="H8" s="24"/>
      <c r="I8" s="25"/>
      <c r="J8" s="6"/>
      <c r="K8" s="8"/>
    </row>
    <row r="9" spans="1:13" ht="17.100000000000001" customHeight="1">
      <c r="A9" s="1">
        <v>11</v>
      </c>
      <c r="B9" s="13"/>
      <c r="C9" s="26">
        <v>11</v>
      </c>
      <c r="D9" s="27" t="s">
        <v>63</v>
      </c>
      <c r="E9" s="110"/>
      <c r="F9" s="111"/>
      <c r="G9" s="111"/>
      <c r="H9" s="30" t="str">
        <f>IF($B9=""," ",IF(VLOOKUP($B9,#REF!,5,FALSE)=0,"",(VLOOKUP($B9,#REF!,5,FALSE)*#REF!*#REF!*#REF!*#REF!)))</f>
        <v xml:space="preserve"> </v>
      </c>
      <c r="I9" s="31"/>
      <c r="J9" s="66"/>
      <c r="K9" s="8"/>
    </row>
    <row r="10" spans="1:13" ht="17.100000000000001" customHeight="1">
      <c r="A10" s="1">
        <v>11</v>
      </c>
      <c r="B10" s="13"/>
      <c r="C10" s="38"/>
      <c r="D10" s="334" t="s">
        <v>69</v>
      </c>
      <c r="E10" s="335"/>
      <c r="F10" s="335"/>
      <c r="G10" s="336"/>
      <c r="H10" s="335"/>
      <c r="I10" s="337"/>
      <c r="J10" s="6"/>
      <c r="K10" s="8"/>
      <c r="M10" s="54"/>
    </row>
    <row r="11" spans="1:13" ht="17.100000000000001" customHeight="1">
      <c r="A11" s="1">
        <v>11</v>
      </c>
      <c r="B11" s="13"/>
      <c r="C11" s="72"/>
      <c r="D11" s="46" t="s">
        <v>68</v>
      </c>
      <c r="E11" s="119"/>
      <c r="F11" s="120"/>
      <c r="G11" s="120"/>
      <c r="H11" s="121"/>
      <c r="I11" s="122"/>
      <c r="J11" s="6"/>
      <c r="K11" s="8"/>
      <c r="M11" s="54"/>
    </row>
    <row r="12" spans="1:13" ht="17.100000000000001" customHeight="1">
      <c r="A12" s="1">
        <v>11</v>
      </c>
      <c r="B12" s="13"/>
      <c r="C12" s="38"/>
      <c r="D12" s="123" t="s">
        <v>100</v>
      </c>
      <c r="E12" s="124" t="s">
        <v>18</v>
      </c>
      <c r="F12" s="125">
        <v>1</v>
      </c>
      <c r="G12" s="125"/>
      <c r="H12" s="126"/>
      <c r="I12" s="127">
        <f>H12*G12</f>
        <v>0</v>
      </c>
      <c r="J12" s="6"/>
      <c r="K12" s="8"/>
      <c r="M12" s="54"/>
    </row>
    <row r="13" spans="1:13" ht="17.100000000000001" customHeight="1">
      <c r="B13" s="13"/>
      <c r="C13" s="72"/>
      <c r="D13" s="338" t="str">
        <f>CONCATENATE("Sous total"," _ ",D11)</f>
        <v xml:space="preserve">Sous total _ Installation de chantier </v>
      </c>
      <c r="E13" s="339"/>
      <c r="F13" s="339"/>
      <c r="G13" s="340"/>
      <c r="H13" s="341"/>
      <c r="I13" s="128">
        <f>SUBTOTAL(9,I11:I12)</f>
        <v>0</v>
      </c>
      <c r="J13" s="6"/>
      <c r="K13" s="8"/>
      <c r="M13" s="54"/>
    </row>
    <row r="14" spans="1:13" ht="17.100000000000001" customHeight="1">
      <c r="B14" s="13"/>
      <c r="C14" s="72"/>
      <c r="D14" s="129"/>
      <c r="E14" s="119"/>
      <c r="F14" s="120"/>
      <c r="G14" s="120"/>
      <c r="H14" s="121"/>
      <c r="I14" s="122"/>
      <c r="J14" s="6"/>
      <c r="K14" s="8"/>
      <c r="M14" s="54"/>
    </row>
    <row r="15" spans="1:13" ht="17.100000000000001" customHeight="1">
      <c r="A15" s="1">
        <v>11</v>
      </c>
      <c r="B15" s="13"/>
      <c r="C15" s="79"/>
      <c r="D15" s="130" t="s">
        <v>22</v>
      </c>
      <c r="E15" s="131"/>
      <c r="F15" s="132"/>
      <c r="G15" s="132"/>
      <c r="H15" s="91"/>
      <c r="I15" s="133"/>
      <c r="J15" s="6"/>
      <c r="K15" s="8"/>
      <c r="M15" s="54"/>
    </row>
    <row r="16" spans="1:13" ht="17.100000000000001" customHeight="1">
      <c r="A16" s="1">
        <v>11</v>
      </c>
      <c r="B16" s="13"/>
      <c r="C16" s="72"/>
      <c r="D16" s="134" t="s">
        <v>20</v>
      </c>
      <c r="E16" s="119" t="s">
        <v>18</v>
      </c>
      <c r="F16" s="120">
        <v>1</v>
      </c>
      <c r="G16" s="120"/>
      <c r="H16" s="121"/>
      <c r="I16" s="127">
        <f>H16*G16</f>
        <v>0</v>
      </c>
      <c r="J16" s="6"/>
      <c r="K16" s="8"/>
      <c r="M16" s="54"/>
    </row>
    <row r="17" spans="1:13" ht="17.100000000000001" customHeight="1">
      <c r="B17" s="13"/>
      <c r="C17" s="79"/>
      <c r="D17" s="135"/>
      <c r="E17" s="131"/>
      <c r="F17" s="132"/>
      <c r="G17" s="132"/>
      <c r="H17" s="91"/>
      <c r="I17" s="133"/>
      <c r="J17" s="6"/>
      <c r="K17" s="8"/>
      <c r="M17" s="54"/>
    </row>
    <row r="18" spans="1:13" ht="17.100000000000001" customHeight="1">
      <c r="A18" s="1">
        <v>11</v>
      </c>
      <c r="B18" s="13"/>
      <c r="C18" s="72"/>
      <c r="D18" s="134" t="s">
        <v>101</v>
      </c>
      <c r="E18" s="119"/>
      <c r="F18" s="120"/>
      <c r="G18" s="120"/>
      <c r="H18" s="121"/>
      <c r="I18" s="127"/>
      <c r="J18" s="6"/>
      <c r="K18" s="8"/>
      <c r="M18" s="54"/>
    </row>
    <row r="19" spans="1:13" ht="17.100000000000001" customHeight="1">
      <c r="A19" s="1">
        <v>11</v>
      </c>
      <c r="B19" s="13"/>
      <c r="C19" s="79"/>
      <c r="D19" s="130" t="s">
        <v>238</v>
      </c>
      <c r="E19" s="131"/>
      <c r="F19" s="132"/>
      <c r="G19" s="132"/>
      <c r="H19" s="91"/>
      <c r="I19" s="133"/>
      <c r="J19" s="6"/>
      <c r="K19" s="8"/>
      <c r="M19" s="54"/>
    </row>
    <row r="20" spans="1:13" ht="17.100000000000001" customHeight="1">
      <c r="A20" s="1">
        <v>11</v>
      </c>
      <c r="B20" s="13"/>
      <c r="C20" s="72"/>
      <c r="D20" s="129" t="s">
        <v>102</v>
      </c>
      <c r="E20" s="119" t="s">
        <v>18</v>
      </c>
      <c r="F20" s="120">
        <v>1</v>
      </c>
      <c r="G20" s="120"/>
      <c r="H20" s="121"/>
      <c r="I20" s="127">
        <f t="shared" ref="I20:I23" si="0">H20*G20</f>
        <v>0</v>
      </c>
      <c r="J20" s="6"/>
      <c r="K20" s="8"/>
      <c r="M20" s="54"/>
    </row>
    <row r="21" spans="1:13" ht="17.100000000000001" customHeight="1">
      <c r="A21" s="1">
        <v>11</v>
      </c>
      <c r="B21" s="13"/>
      <c r="C21" s="72"/>
      <c r="D21" s="129" t="s">
        <v>103</v>
      </c>
      <c r="E21" s="119" t="s">
        <v>16</v>
      </c>
      <c r="F21" s="120">
        <v>80</v>
      </c>
      <c r="G21" s="120"/>
      <c r="H21" s="121"/>
      <c r="I21" s="127">
        <f t="shared" si="0"/>
        <v>0</v>
      </c>
      <c r="J21" s="6"/>
      <c r="K21" s="8"/>
      <c r="M21" s="54"/>
    </row>
    <row r="22" spans="1:13" ht="17.100000000000001" customHeight="1">
      <c r="A22" s="1">
        <v>11</v>
      </c>
      <c r="B22" s="13"/>
      <c r="C22" s="76"/>
      <c r="D22" s="136" t="s">
        <v>104</v>
      </c>
      <c r="E22" s="137" t="s">
        <v>18</v>
      </c>
      <c r="F22" s="138">
        <v>1</v>
      </c>
      <c r="G22" s="138"/>
      <c r="H22" s="139"/>
      <c r="I22" s="127">
        <f t="shared" si="0"/>
        <v>0</v>
      </c>
      <c r="J22" s="6"/>
      <c r="K22" s="8"/>
      <c r="M22" s="54"/>
    </row>
    <row r="23" spans="1:13" ht="17.100000000000001" customHeight="1">
      <c r="A23" s="1">
        <v>11</v>
      </c>
      <c r="B23" s="13"/>
      <c r="C23" s="76"/>
      <c r="D23" s="136" t="s">
        <v>105</v>
      </c>
      <c r="E23" s="137" t="s">
        <v>106</v>
      </c>
      <c r="F23" s="138">
        <v>1</v>
      </c>
      <c r="G23" s="138"/>
      <c r="H23" s="139"/>
      <c r="I23" s="127">
        <f t="shared" si="0"/>
        <v>0</v>
      </c>
      <c r="J23" s="6"/>
      <c r="K23" s="8"/>
      <c r="M23" s="54"/>
    </row>
    <row r="24" spans="1:13" ht="17.100000000000001" customHeight="1">
      <c r="A24" s="1">
        <v>11</v>
      </c>
      <c r="B24" s="13"/>
      <c r="C24" s="76"/>
      <c r="D24" s="136"/>
      <c r="E24" s="137"/>
      <c r="F24" s="138"/>
      <c r="G24" s="138"/>
      <c r="H24" s="139"/>
      <c r="I24" s="140"/>
      <c r="J24" s="6"/>
      <c r="K24" s="8"/>
      <c r="M24" s="54"/>
    </row>
    <row r="25" spans="1:13" ht="17.100000000000001" customHeight="1">
      <c r="A25" s="1">
        <v>11</v>
      </c>
      <c r="B25" s="13"/>
      <c r="C25" s="76"/>
      <c r="D25" s="141" t="s">
        <v>107</v>
      </c>
      <c r="E25" s="137"/>
      <c r="F25" s="138"/>
      <c r="G25" s="138"/>
      <c r="H25" s="139"/>
      <c r="I25" s="140"/>
      <c r="J25" s="6"/>
      <c r="K25" s="8"/>
      <c r="M25" s="54"/>
    </row>
    <row r="26" spans="1:13" ht="17.100000000000001" customHeight="1">
      <c r="A26" s="1">
        <v>11</v>
      </c>
      <c r="B26" s="13"/>
      <c r="C26" s="76"/>
      <c r="D26" s="136" t="s">
        <v>108</v>
      </c>
      <c r="E26" s="137" t="s">
        <v>16</v>
      </c>
      <c r="F26" s="138">
        <v>160</v>
      </c>
      <c r="G26" s="138"/>
      <c r="H26" s="139"/>
      <c r="I26" s="127">
        <f t="shared" ref="I26:I29" si="1">H26*G26</f>
        <v>0</v>
      </c>
      <c r="J26" s="6"/>
      <c r="K26" s="8"/>
      <c r="M26" s="54"/>
    </row>
    <row r="27" spans="1:13" ht="17.100000000000001" customHeight="1">
      <c r="A27" s="1">
        <v>11</v>
      </c>
      <c r="B27" s="13"/>
      <c r="C27" s="76"/>
      <c r="D27" s="136" t="s">
        <v>109</v>
      </c>
      <c r="E27" s="137" t="s">
        <v>16</v>
      </c>
      <c r="F27" s="138">
        <v>100</v>
      </c>
      <c r="G27" s="138"/>
      <c r="H27" s="139"/>
      <c r="I27" s="127">
        <f t="shared" si="1"/>
        <v>0</v>
      </c>
      <c r="J27" s="6"/>
      <c r="K27" s="8"/>
      <c r="M27" s="54"/>
    </row>
    <row r="28" spans="1:13" ht="17.100000000000001" customHeight="1">
      <c r="A28" s="1">
        <v>11</v>
      </c>
      <c r="B28" s="13"/>
      <c r="C28" s="76"/>
      <c r="D28" s="136" t="s">
        <v>110</v>
      </c>
      <c r="E28" s="137" t="s">
        <v>18</v>
      </c>
      <c r="F28" s="138">
        <v>5</v>
      </c>
      <c r="G28" s="138"/>
      <c r="H28" s="139"/>
      <c r="I28" s="127">
        <f t="shared" si="1"/>
        <v>0</v>
      </c>
      <c r="J28" s="6"/>
      <c r="K28" s="8"/>
      <c r="M28" s="54"/>
    </row>
    <row r="29" spans="1:13" ht="17.100000000000001" customHeight="1">
      <c r="A29" s="1">
        <v>11</v>
      </c>
      <c r="B29" s="13"/>
      <c r="C29" s="76"/>
      <c r="D29" s="136" t="s">
        <v>111</v>
      </c>
      <c r="E29" s="137" t="s">
        <v>18</v>
      </c>
      <c r="F29" s="138">
        <v>1</v>
      </c>
      <c r="G29" s="138"/>
      <c r="H29" s="139"/>
      <c r="I29" s="127">
        <f t="shared" si="1"/>
        <v>0</v>
      </c>
      <c r="J29" s="6"/>
      <c r="K29" s="8"/>
      <c r="M29" s="54"/>
    </row>
    <row r="30" spans="1:13" ht="17.100000000000001" customHeight="1">
      <c r="A30" s="1">
        <v>11</v>
      </c>
      <c r="B30" s="13"/>
      <c r="C30" s="76"/>
      <c r="D30" s="136"/>
      <c r="E30" s="137"/>
      <c r="F30" s="138"/>
      <c r="G30" s="138"/>
      <c r="H30" s="139"/>
      <c r="I30" s="140"/>
      <c r="J30" s="6"/>
      <c r="K30" s="8"/>
      <c r="M30" s="54"/>
    </row>
    <row r="31" spans="1:13" ht="17.100000000000001" customHeight="1">
      <c r="A31" s="1">
        <v>11</v>
      </c>
      <c r="B31" s="13"/>
      <c r="C31" s="76"/>
      <c r="D31" s="141" t="s">
        <v>112</v>
      </c>
      <c r="E31" s="137"/>
      <c r="F31" s="138"/>
      <c r="G31" s="138"/>
      <c r="H31" s="139"/>
      <c r="I31" s="140"/>
      <c r="J31" s="6"/>
      <c r="K31" s="8"/>
      <c r="M31" s="54"/>
    </row>
    <row r="32" spans="1:13" ht="17.100000000000001" customHeight="1">
      <c r="A32" s="1">
        <v>11</v>
      </c>
      <c r="B32" s="13"/>
      <c r="C32" s="76"/>
      <c r="D32" s="136" t="s">
        <v>113</v>
      </c>
      <c r="E32" s="137" t="s">
        <v>17</v>
      </c>
      <c r="F32" s="138">
        <v>25</v>
      </c>
      <c r="G32" s="138"/>
      <c r="H32" s="139"/>
      <c r="I32" s="127">
        <f t="shared" ref="I32:I35" si="2">H32*G32</f>
        <v>0</v>
      </c>
      <c r="J32" s="6"/>
      <c r="K32" s="8"/>
      <c r="M32" s="54"/>
    </row>
    <row r="33" spans="1:13" ht="17.100000000000001" customHeight="1">
      <c r="A33" s="1">
        <v>11</v>
      </c>
      <c r="B33" s="13"/>
      <c r="C33" s="76"/>
      <c r="D33" s="136" t="s">
        <v>114</v>
      </c>
      <c r="E33" s="137" t="s">
        <v>17</v>
      </c>
      <c r="F33" s="138">
        <v>5</v>
      </c>
      <c r="G33" s="138"/>
      <c r="H33" s="139"/>
      <c r="I33" s="127">
        <f t="shared" si="2"/>
        <v>0</v>
      </c>
      <c r="J33" s="6"/>
      <c r="K33" s="8"/>
      <c r="M33" s="54"/>
    </row>
    <row r="34" spans="1:13" ht="17.100000000000001" customHeight="1">
      <c r="A34" s="1">
        <v>11</v>
      </c>
      <c r="B34" s="13"/>
      <c r="C34" s="76"/>
      <c r="D34" s="136" t="s">
        <v>115</v>
      </c>
      <c r="E34" s="137" t="s">
        <v>17</v>
      </c>
      <c r="F34" s="138">
        <v>10</v>
      </c>
      <c r="G34" s="138"/>
      <c r="H34" s="139"/>
      <c r="I34" s="127">
        <f t="shared" si="2"/>
        <v>0</v>
      </c>
      <c r="J34" s="6"/>
      <c r="K34" s="8"/>
      <c r="M34" s="54"/>
    </row>
    <row r="35" spans="1:13" ht="17.100000000000001" customHeight="1">
      <c r="A35" s="1">
        <v>11</v>
      </c>
      <c r="B35" s="13"/>
      <c r="C35" s="76"/>
      <c r="D35" s="136" t="s">
        <v>116</v>
      </c>
      <c r="E35" s="137" t="s">
        <v>18</v>
      </c>
      <c r="F35" s="138">
        <v>1</v>
      </c>
      <c r="G35" s="138"/>
      <c r="H35" s="139"/>
      <c r="I35" s="127">
        <f t="shared" si="2"/>
        <v>0</v>
      </c>
      <c r="J35" s="6"/>
      <c r="K35" s="8"/>
      <c r="M35" s="54"/>
    </row>
    <row r="36" spans="1:13" ht="17.100000000000001" customHeight="1">
      <c r="A36" s="1">
        <v>11</v>
      </c>
      <c r="B36" s="13"/>
      <c r="C36" s="76"/>
      <c r="D36" s="136"/>
      <c r="E36" s="137"/>
      <c r="F36" s="138"/>
      <c r="G36" s="138"/>
      <c r="H36" s="139"/>
      <c r="I36" s="140"/>
      <c r="J36" s="6"/>
      <c r="K36" s="8"/>
      <c r="M36" s="54"/>
    </row>
    <row r="37" spans="1:13" ht="17.100000000000001" customHeight="1">
      <c r="A37" s="1">
        <v>11</v>
      </c>
      <c r="B37" s="13"/>
      <c r="C37" s="76"/>
      <c r="D37" s="141" t="s">
        <v>117</v>
      </c>
      <c r="E37" s="137"/>
      <c r="F37" s="138"/>
      <c r="G37" s="138"/>
      <c r="H37" s="139"/>
      <c r="I37" s="140"/>
      <c r="J37" s="6"/>
      <c r="K37" s="8"/>
      <c r="M37" s="54"/>
    </row>
    <row r="38" spans="1:13" ht="17.100000000000001" customHeight="1">
      <c r="A38" s="1">
        <v>11</v>
      </c>
      <c r="B38" s="13"/>
      <c r="C38" s="76"/>
      <c r="D38" s="136" t="s">
        <v>118</v>
      </c>
      <c r="E38" s="137" t="s">
        <v>17</v>
      </c>
      <c r="F38" s="138">
        <v>20</v>
      </c>
      <c r="G38" s="138"/>
      <c r="H38" s="139"/>
      <c r="I38" s="127">
        <f t="shared" ref="I38:I41" si="3">H38*G38</f>
        <v>0</v>
      </c>
      <c r="J38" s="6"/>
      <c r="K38" s="8"/>
      <c r="M38" s="54"/>
    </row>
    <row r="39" spans="1:13" ht="17.100000000000001" customHeight="1">
      <c r="A39" s="1">
        <v>11</v>
      </c>
      <c r="B39" s="13"/>
      <c r="C39" s="76"/>
      <c r="D39" s="136" t="s">
        <v>42</v>
      </c>
      <c r="E39" s="137" t="s">
        <v>17</v>
      </c>
      <c r="F39" s="138">
        <v>15</v>
      </c>
      <c r="G39" s="138"/>
      <c r="H39" s="139"/>
      <c r="I39" s="127">
        <f t="shared" si="3"/>
        <v>0</v>
      </c>
      <c r="J39" s="6"/>
      <c r="K39" s="8"/>
      <c r="M39" s="54"/>
    </row>
    <row r="40" spans="1:13" ht="17.100000000000001" customHeight="1">
      <c r="A40" s="1">
        <v>11</v>
      </c>
      <c r="B40" s="13"/>
      <c r="C40" s="76"/>
      <c r="D40" s="136" t="s">
        <v>119</v>
      </c>
      <c r="E40" s="137" t="s">
        <v>17</v>
      </c>
      <c r="F40" s="138">
        <v>1</v>
      </c>
      <c r="G40" s="138"/>
      <c r="H40" s="139"/>
      <c r="I40" s="127">
        <f t="shared" si="3"/>
        <v>0</v>
      </c>
      <c r="J40" s="6"/>
      <c r="K40" s="8"/>
      <c r="M40" s="54"/>
    </row>
    <row r="41" spans="1:13" ht="17.100000000000001" customHeight="1">
      <c r="A41" s="1">
        <v>11</v>
      </c>
      <c r="B41" s="13"/>
      <c r="C41" s="76"/>
      <c r="D41" s="136" t="s">
        <v>120</v>
      </c>
      <c r="E41" s="137" t="s">
        <v>17</v>
      </c>
      <c r="F41" s="138">
        <v>1</v>
      </c>
      <c r="G41" s="138"/>
      <c r="H41" s="139"/>
      <c r="I41" s="127">
        <f t="shared" si="3"/>
        <v>0</v>
      </c>
      <c r="J41" s="6"/>
      <c r="K41" s="8"/>
      <c r="M41" s="54"/>
    </row>
    <row r="42" spans="1:13" ht="17.100000000000001" customHeight="1">
      <c r="A42" s="1">
        <v>11</v>
      </c>
      <c r="B42" s="13"/>
      <c r="C42" s="76"/>
      <c r="D42" s="136"/>
      <c r="E42" s="137"/>
      <c r="F42" s="138"/>
      <c r="G42" s="138"/>
      <c r="H42" s="139"/>
      <c r="I42" s="140"/>
      <c r="J42" s="6"/>
      <c r="K42" s="8"/>
      <c r="M42" s="54"/>
    </row>
    <row r="43" spans="1:13" ht="17.100000000000001" customHeight="1">
      <c r="A43" s="1">
        <v>11</v>
      </c>
      <c r="B43" s="13"/>
      <c r="C43" s="76"/>
      <c r="D43" s="141" t="s">
        <v>121</v>
      </c>
      <c r="E43" s="137"/>
      <c r="F43" s="138"/>
      <c r="G43" s="138"/>
      <c r="H43" s="139"/>
      <c r="I43" s="140"/>
      <c r="J43" s="6"/>
      <c r="K43" s="8"/>
      <c r="M43" s="54"/>
    </row>
    <row r="44" spans="1:13" ht="17.100000000000001" customHeight="1">
      <c r="A44" s="1">
        <v>11</v>
      </c>
      <c r="B44" s="13"/>
      <c r="C44" s="76"/>
      <c r="D44" s="136" t="s">
        <v>122</v>
      </c>
      <c r="E44" s="137" t="s">
        <v>17</v>
      </c>
      <c r="F44" s="138">
        <v>57</v>
      </c>
      <c r="G44" s="138"/>
      <c r="H44" s="139"/>
      <c r="I44" s="127">
        <f t="shared" ref="I44:I45" si="4">H44*G44</f>
        <v>0</v>
      </c>
      <c r="J44" s="6"/>
      <c r="K44" s="8"/>
      <c r="M44" s="54"/>
    </row>
    <row r="45" spans="1:13" ht="17.100000000000001" customHeight="1">
      <c r="A45" s="1">
        <v>11</v>
      </c>
      <c r="B45" s="13"/>
      <c r="C45" s="76"/>
      <c r="D45" s="136" t="s">
        <v>123</v>
      </c>
      <c r="E45" s="137" t="s">
        <v>17</v>
      </c>
      <c r="F45" s="138">
        <v>4</v>
      </c>
      <c r="G45" s="138"/>
      <c r="H45" s="139"/>
      <c r="I45" s="127">
        <f t="shared" si="4"/>
        <v>0</v>
      </c>
      <c r="J45" s="6"/>
      <c r="K45" s="8"/>
      <c r="M45" s="54"/>
    </row>
    <row r="46" spans="1:13" ht="17.100000000000001" customHeight="1">
      <c r="A46" s="1">
        <v>11</v>
      </c>
      <c r="B46" s="13"/>
      <c r="C46" s="76"/>
      <c r="D46" s="136"/>
      <c r="E46" s="137"/>
      <c r="F46" s="138"/>
      <c r="G46" s="138"/>
      <c r="H46" s="139"/>
      <c r="I46" s="140"/>
      <c r="J46" s="6"/>
      <c r="K46" s="8"/>
      <c r="M46" s="54"/>
    </row>
    <row r="47" spans="1:13" ht="17.100000000000001" customHeight="1">
      <c r="A47" s="1">
        <v>11</v>
      </c>
      <c r="B47" s="13"/>
      <c r="C47" s="76"/>
      <c r="D47" s="141" t="s">
        <v>124</v>
      </c>
      <c r="E47" s="137"/>
      <c r="F47" s="138"/>
      <c r="G47" s="138"/>
      <c r="H47" s="139"/>
      <c r="I47" s="140"/>
      <c r="J47" s="6"/>
      <c r="K47" s="8"/>
      <c r="M47" s="54"/>
    </row>
    <row r="48" spans="1:13" ht="17.100000000000001" customHeight="1">
      <c r="A48" s="1">
        <v>11</v>
      </c>
      <c r="B48" s="13"/>
      <c r="C48" s="76"/>
      <c r="D48" s="136" t="s">
        <v>125</v>
      </c>
      <c r="E48" s="137" t="s">
        <v>17</v>
      </c>
      <c r="F48" s="138">
        <v>1</v>
      </c>
      <c r="G48" s="138"/>
      <c r="H48" s="139"/>
      <c r="I48" s="127">
        <f t="shared" ref="I48:I52" si="5">H48*G48</f>
        <v>0</v>
      </c>
      <c r="J48" s="6"/>
      <c r="K48" s="8"/>
      <c r="M48" s="54"/>
    </row>
    <row r="49" spans="1:13" ht="17.100000000000001" customHeight="1">
      <c r="A49" s="1">
        <v>11</v>
      </c>
      <c r="B49" s="13"/>
      <c r="C49" s="76"/>
      <c r="D49" s="136" t="s">
        <v>126</v>
      </c>
      <c r="E49" s="137" t="s">
        <v>17</v>
      </c>
      <c r="F49" s="138">
        <v>1</v>
      </c>
      <c r="G49" s="138"/>
      <c r="H49" s="139"/>
      <c r="I49" s="127">
        <f t="shared" si="5"/>
        <v>0</v>
      </c>
      <c r="J49" s="6"/>
      <c r="K49" s="8"/>
      <c r="M49" s="54"/>
    </row>
    <row r="50" spans="1:13" ht="17.100000000000001" customHeight="1">
      <c r="A50" s="1">
        <v>11</v>
      </c>
      <c r="B50" s="13"/>
      <c r="C50" s="76"/>
      <c r="D50" s="136" t="s">
        <v>127</v>
      </c>
      <c r="E50" s="137" t="s">
        <v>17</v>
      </c>
      <c r="F50" s="138">
        <v>1</v>
      </c>
      <c r="G50" s="138"/>
      <c r="H50" s="139"/>
      <c r="I50" s="127">
        <f t="shared" si="5"/>
        <v>0</v>
      </c>
      <c r="J50" s="6"/>
      <c r="K50" s="8"/>
      <c r="M50" s="54"/>
    </row>
    <row r="51" spans="1:13" ht="17.100000000000001" customHeight="1">
      <c r="A51" s="1">
        <v>11</v>
      </c>
      <c r="B51" s="13"/>
      <c r="C51" s="76"/>
      <c r="D51" s="136" t="s">
        <v>128</v>
      </c>
      <c r="E51" s="137" t="s">
        <v>17</v>
      </c>
      <c r="F51" s="138">
        <v>2</v>
      </c>
      <c r="G51" s="138"/>
      <c r="H51" s="139"/>
      <c r="I51" s="127">
        <f t="shared" si="5"/>
        <v>0</v>
      </c>
      <c r="J51" s="6"/>
      <c r="K51" s="8"/>
      <c r="M51" s="54"/>
    </row>
    <row r="52" spans="1:13" ht="17.100000000000001" customHeight="1">
      <c r="A52" s="1">
        <v>11</v>
      </c>
      <c r="B52" s="13"/>
      <c r="C52" s="76"/>
      <c r="D52" s="136" t="s">
        <v>129</v>
      </c>
      <c r="E52" s="137" t="s">
        <v>17</v>
      </c>
      <c r="F52" s="138">
        <v>2</v>
      </c>
      <c r="G52" s="138"/>
      <c r="H52" s="139"/>
      <c r="I52" s="127">
        <f t="shared" si="5"/>
        <v>0</v>
      </c>
      <c r="J52" s="6"/>
      <c r="K52" s="8"/>
      <c r="M52" s="54"/>
    </row>
    <row r="53" spans="1:13" ht="17.100000000000001" customHeight="1">
      <c r="A53" s="1">
        <v>11</v>
      </c>
      <c r="B53" s="13"/>
      <c r="C53" s="76"/>
      <c r="D53" s="136"/>
      <c r="E53" s="137"/>
      <c r="F53" s="138"/>
      <c r="G53" s="138"/>
      <c r="H53" s="139"/>
      <c r="I53" s="140"/>
      <c r="J53" s="6"/>
      <c r="K53" s="8"/>
      <c r="M53" s="54"/>
    </row>
    <row r="54" spans="1:13" ht="17.100000000000001" customHeight="1">
      <c r="A54" s="1">
        <v>11</v>
      </c>
      <c r="B54" s="13"/>
      <c r="C54" s="76"/>
      <c r="D54" s="141" t="s">
        <v>130</v>
      </c>
      <c r="E54" s="137"/>
      <c r="F54" s="138"/>
      <c r="G54" s="138"/>
      <c r="H54" s="139"/>
      <c r="I54" s="140"/>
      <c r="J54" s="6"/>
      <c r="K54" s="8"/>
      <c r="M54" s="54"/>
    </row>
    <row r="55" spans="1:13" ht="17.100000000000001" customHeight="1">
      <c r="A55" s="1">
        <v>11</v>
      </c>
      <c r="B55" s="13"/>
      <c r="C55" s="76"/>
      <c r="D55" s="136" t="s">
        <v>131</v>
      </c>
      <c r="E55" s="137" t="s">
        <v>18</v>
      </c>
      <c r="F55" s="138">
        <v>15</v>
      </c>
      <c r="G55" s="138"/>
      <c r="H55" s="139"/>
      <c r="I55" s="127">
        <f t="shared" ref="I55:I57" si="6">H55*G55</f>
        <v>0</v>
      </c>
      <c r="J55" s="6"/>
      <c r="K55" s="8"/>
      <c r="M55" s="54"/>
    </row>
    <row r="56" spans="1:13" ht="17.100000000000001" customHeight="1">
      <c r="A56" s="1">
        <v>11</v>
      </c>
      <c r="B56" s="13"/>
      <c r="C56" s="76"/>
      <c r="D56" s="136" t="s">
        <v>132</v>
      </c>
      <c r="E56" s="137" t="s">
        <v>17</v>
      </c>
      <c r="F56" s="138">
        <v>1</v>
      </c>
      <c r="G56" s="138"/>
      <c r="H56" s="139"/>
      <c r="I56" s="127">
        <f t="shared" si="6"/>
        <v>0</v>
      </c>
      <c r="J56" s="6"/>
      <c r="K56" s="8"/>
      <c r="M56" s="54"/>
    </row>
    <row r="57" spans="1:13" ht="17.100000000000001" customHeight="1">
      <c r="A57" s="1">
        <v>11</v>
      </c>
      <c r="B57" s="13"/>
      <c r="C57" s="76"/>
      <c r="D57" s="136" t="s">
        <v>133</v>
      </c>
      <c r="E57" s="137" t="s">
        <v>18</v>
      </c>
      <c r="F57" s="138">
        <v>1</v>
      </c>
      <c r="G57" s="138"/>
      <c r="H57" s="139"/>
      <c r="I57" s="127">
        <f t="shared" si="6"/>
        <v>0</v>
      </c>
      <c r="J57" s="6"/>
      <c r="K57" s="8"/>
      <c r="M57" s="54"/>
    </row>
    <row r="58" spans="1:13" ht="17.100000000000001" customHeight="1">
      <c r="A58" s="1">
        <v>11</v>
      </c>
      <c r="B58" s="13"/>
      <c r="C58" s="76"/>
      <c r="D58" s="136"/>
      <c r="E58" s="137"/>
      <c r="F58" s="138"/>
      <c r="G58" s="138"/>
      <c r="H58" s="139"/>
      <c r="I58" s="140"/>
      <c r="J58" s="6"/>
      <c r="K58" s="8"/>
      <c r="M58" s="54"/>
    </row>
    <row r="59" spans="1:13" ht="17.100000000000001" customHeight="1">
      <c r="A59" s="1">
        <v>11</v>
      </c>
      <c r="B59" s="13"/>
      <c r="C59" s="76"/>
      <c r="D59" s="141" t="s">
        <v>134</v>
      </c>
      <c r="E59" s="137"/>
      <c r="F59" s="138"/>
      <c r="G59" s="138"/>
      <c r="H59" s="139"/>
      <c r="I59" s="140"/>
      <c r="J59" s="6"/>
      <c r="K59" s="8"/>
      <c r="M59" s="54"/>
    </row>
    <row r="60" spans="1:13" ht="47.25" customHeight="1">
      <c r="A60" s="1">
        <v>11</v>
      </c>
      <c r="B60" s="13"/>
      <c r="C60" s="76"/>
      <c r="D60" s="136" t="s">
        <v>135</v>
      </c>
      <c r="E60" s="137"/>
      <c r="F60" s="138"/>
      <c r="G60" s="138"/>
      <c r="H60" s="139"/>
      <c r="I60" s="140"/>
      <c r="J60" s="6"/>
      <c r="K60" s="8"/>
      <c r="M60" s="54"/>
    </row>
    <row r="61" spans="1:13" ht="17.100000000000001" customHeight="1">
      <c r="A61" s="1">
        <v>11</v>
      </c>
      <c r="B61" s="13"/>
      <c r="C61" s="72"/>
      <c r="D61" s="129" t="s">
        <v>136</v>
      </c>
      <c r="E61" s="119" t="s">
        <v>10</v>
      </c>
      <c r="F61" s="120">
        <v>1</v>
      </c>
      <c r="G61" s="120"/>
      <c r="H61" s="121"/>
      <c r="I61" s="127">
        <f t="shared" ref="I61:I65" si="7">H61*G61</f>
        <v>0</v>
      </c>
      <c r="J61" s="6"/>
      <c r="K61" s="8"/>
      <c r="M61" s="54"/>
    </row>
    <row r="62" spans="1:13" ht="17.100000000000001" customHeight="1">
      <c r="A62" s="1">
        <v>11</v>
      </c>
      <c r="B62" s="13"/>
      <c r="C62" s="72"/>
      <c r="D62" s="129" t="s">
        <v>6</v>
      </c>
      <c r="E62" s="119" t="s">
        <v>0</v>
      </c>
      <c r="F62" s="120">
        <v>2</v>
      </c>
      <c r="G62" s="120"/>
      <c r="H62" s="121"/>
      <c r="I62" s="127">
        <f t="shared" si="7"/>
        <v>0</v>
      </c>
      <c r="J62" s="6"/>
      <c r="K62" s="8"/>
      <c r="M62" s="54"/>
    </row>
    <row r="63" spans="1:13" ht="17.100000000000001" customHeight="1">
      <c r="A63" s="1">
        <v>11</v>
      </c>
      <c r="B63" s="13"/>
      <c r="C63" s="72"/>
      <c r="D63" s="129" t="s">
        <v>137</v>
      </c>
      <c r="E63" s="119" t="s">
        <v>0</v>
      </c>
      <c r="F63" s="120">
        <v>5</v>
      </c>
      <c r="G63" s="120"/>
      <c r="H63" s="121"/>
      <c r="I63" s="127">
        <f t="shared" si="7"/>
        <v>0</v>
      </c>
      <c r="J63" s="6"/>
      <c r="K63" s="8"/>
      <c r="M63" s="54"/>
    </row>
    <row r="64" spans="1:13" ht="17.100000000000001" customHeight="1">
      <c r="A64" s="1">
        <v>11</v>
      </c>
      <c r="B64" s="13"/>
      <c r="C64" s="72"/>
      <c r="D64" s="129" t="s">
        <v>138</v>
      </c>
      <c r="E64" s="119" t="s">
        <v>0</v>
      </c>
      <c r="F64" s="120">
        <v>5</v>
      </c>
      <c r="G64" s="120"/>
      <c r="H64" s="121"/>
      <c r="I64" s="127">
        <f t="shared" si="7"/>
        <v>0</v>
      </c>
      <c r="J64" s="6"/>
      <c r="K64" s="8"/>
      <c r="M64" s="54"/>
    </row>
    <row r="65" spans="1:13" ht="17.100000000000001" customHeight="1">
      <c r="A65" s="1">
        <v>11</v>
      </c>
      <c r="B65" s="13"/>
      <c r="C65" s="72"/>
      <c r="D65" s="129" t="s">
        <v>139</v>
      </c>
      <c r="E65" s="119" t="s">
        <v>0</v>
      </c>
      <c r="F65" s="120">
        <v>5</v>
      </c>
      <c r="G65" s="120"/>
      <c r="H65" s="121"/>
      <c r="I65" s="127">
        <f t="shared" si="7"/>
        <v>0</v>
      </c>
      <c r="J65" s="6"/>
      <c r="K65" s="8"/>
      <c r="M65" s="54"/>
    </row>
    <row r="66" spans="1:13" ht="17.100000000000001" customHeight="1">
      <c r="A66" s="1">
        <v>11</v>
      </c>
      <c r="B66" s="13"/>
      <c r="C66" s="72"/>
      <c r="D66" s="129"/>
      <c r="E66" s="119"/>
      <c r="F66" s="120"/>
      <c r="G66" s="120"/>
      <c r="H66" s="121"/>
      <c r="I66" s="127"/>
      <c r="J66" s="6"/>
      <c r="K66" s="8"/>
      <c r="M66" s="54"/>
    </row>
    <row r="67" spans="1:13" ht="17.100000000000001" customHeight="1">
      <c r="A67" s="1">
        <v>11</v>
      </c>
      <c r="B67" s="13"/>
      <c r="C67" s="76"/>
      <c r="D67" s="141" t="s">
        <v>142</v>
      </c>
      <c r="E67" s="137"/>
      <c r="F67" s="138"/>
      <c r="G67" s="138"/>
      <c r="H67" s="139"/>
      <c r="I67" s="140"/>
      <c r="J67" s="6"/>
      <c r="K67" s="8"/>
      <c r="M67" s="54"/>
    </row>
    <row r="68" spans="1:13" ht="36" customHeight="1">
      <c r="A68" s="1">
        <v>11</v>
      </c>
      <c r="B68" s="13"/>
      <c r="C68" s="76"/>
      <c r="D68" s="136" t="s">
        <v>140</v>
      </c>
      <c r="E68" s="137"/>
      <c r="F68" s="138"/>
      <c r="G68" s="138"/>
      <c r="H68" s="139"/>
      <c r="I68" s="140"/>
      <c r="J68" s="6"/>
      <c r="K68" s="8"/>
      <c r="M68" s="54"/>
    </row>
    <row r="69" spans="1:13" ht="17.100000000000001" customHeight="1">
      <c r="A69" s="1">
        <v>11</v>
      </c>
      <c r="B69" s="13"/>
      <c r="C69" s="76"/>
      <c r="D69" s="136" t="s">
        <v>143</v>
      </c>
      <c r="E69" s="137" t="s">
        <v>18</v>
      </c>
      <c r="F69" s="138">
        <v>1</v>
      </c>
      <c r="G69" s="138"/>
      <c r="H69" s="139"/>
      <c r="I69" s="127">
        <f t="shared" ref="I69:I72" si="8">H69*G69</f>
        <v>0</v>
      </c>
      <c r="J69" s="6"/>
      <c r="K69" s="8"/>
      <c r="M69" s="54"/>
    </row>
    <row r="70" spans="1:13" ht="17.100000000000001" customHeight="1">
      <c r="A70" s="1">
        <v>11</v>
      </c>
      <c r="B70" s="13"/>
      <c r="C70" s="72"/>
      <c r="D70" s="129" t="s">
        <v>144</v>
      </c>
      <c r="E70" s="119" t="s">
        <v>18</v>
      </c>
      <c r="F70" s="120">
        <v>10</v>
      </c>
      <c r="G70" s="120"/>
      <c r="H70" s="121"/>
      <c r="I70" s="127">
        <f t="shared" si="8"/>
        <v>0</v>
      </c>
      <c r="J70" s="6"/>
      <c r="K70" s="8"/>
      <c r="M70" s="54"/>
    </row>
    <row r="71" spans="1:13" ht="17.100000000000001" customHeight="1">
      <c r="A71" s="1">
        <v>11</v>
      </c>
      <c r="B71" s="13"/>
      <c r="C71" s="72"/>
      <c r="D71" s="129" t="s">
        <v>145</v>
      </c>
      <c r="E71" s="119" t="s">
        <v>18</v>
      </c>
      <c r="F71" s="120">
        <v>10</v>
      </c>
      <c r="G71" s="120"/>
      <c r="H71" s="121"/>
      <c r="I71" s="127">
        <f t="shared" si="8"/>
        <v>0</v>
      </c>
      <c r="J71" s="6"/>
      <c r="K71" s="8"/>
      <c r="M71" s="54"/>
    </row>
    <row r="72" spans="1:13" ht="17.100000000000001" customHeight="1">
      <c r="A72" s="1">
        <v>11</v>
      </c>
      <c r="B72" s="13"/>
      <c r="C72" s="72"/>
      <c r="D72" s="129" t="s">
        <v>141</v>
      </c>
      <c r="E72" s="119" t="s">
        <v>18</v>
      </c>
      <c r="F72" s="120">
        <v>1</v>
      </c>
      <c r="G72" s="120"/>
      <c r="H72" s="121"/>
      <c r="I72" s="127">
        <f t="shared" si="8"/>
        <v>0</v>
      </c>
      <c r="J72" s="6"/>
      <c r="K72" s="8"/>
      <c r="M72" s="54"/>
    </row>
    <row r="73" spans="1:13" ht="17.100000000000001" customHeight="1">
      <c r="A73" s="1">
        <v>11</v>
      </c>
      <c r="B73" s="13"/>
      <c r="C73" s="79"/>
      <c r="D73" s="135"/>
      <c r="E73" s="131"/>
      <c r="F73" s="132"/>
      <c r="G73" s="132"/>
      <c r="H73" s="91"/>
      <c r="I73" s="133"/>
      <c r="J73" s="6"/>
      <c r="K73" s="8"/>
      <c r="M73" s="54"/>
    </row>
    <row r="74" spans="1:13" ht="17.100000000000001" customHeight="1">
      <c r="A74" s="1">
        <v>11</v>
      </c>
      <c r="B74" s="13"/>
      <c r="C74" s="76"/>
      <c r="D74" s="118"/>
      <c r="E74" s="115"/>
      <c r="F74" s="116"/>
      <c r="G74" s="116"/>
      <c r="H74" s="77"/>
      <c r="I74" s="117"/>
      <c r="J74" s="6"/>
      <c r="K74" s="8"/>
      <c r="M74" s="54"/>
    </row>
    <row r="75" spans="1:13" ht="17.100000000000001" customHeight="1">
      <c r="A75" s="1">
        <v>11</v>
      </c>
      <c r="B75" s="13"/>
      <c r="C75" s="72"/>
      <c r="D75" s="329" t="str">
        <f>CONCATENATE("Sous total"," _ ",D15)</f>
        <v>Sous total _ Installation</v>
      </c>
      <c r="E75" s="330"/>
      <c r="F75" s="330"/>
      <c r="G75" s="323"/>
      <c r="H75" s="331"/>
      <c r="I75" s="98">
        <f>SUBTOTAL(9,I15:I74)</f>
        <v>0</v>
      </c>
      <c r="J75" s="6"/>
      <c r="K75" s="8"/>
      <c r="M75" s="54"/>
    </row>
    <row r="76" spans="1:13" ht="17.100000000000001" customHeight="1">
      <c r="A76" s="1">
        <v>11</v>
      </c>
      <c r="B76" s="13"/>
      <c r="C76" s="72"/>
      <c r="D76" s="142"/>
      <c r="E76" s="113"/>
      <c r="F76" s="114"/>
      <c r="G76" s="114"/>
      <c r="H76" s="73"/>
      <c r="I76" s="74"/>
      <c r="J76" s="6"/>
      <c r="K76" s="8"/>
      <c r="M76" s="54"/>
    </row>
    <row r="77" spans="1:13" ht="17.100000000000001" customHeight="1">
      <c r="A77" s="1">
        <v>11</v>
      </c>
      <c r="B77" s="13"/>
      <c r="C77" s="72"/>
      <c r="D77" s="134" t="s">
        <v>240</v>
      </c>
      <c r="E77" s="113"/>
      <c r="F77" s="114"/>
      <c r="G77" s="114"/>
      <c r="H77" s="73"/>
      <c r="I77" s="74"/>
      <c r="J77" s="6"/>
      <c r="K77" s="8"/>
      <c r="M77" s="54"/>
    </row>
    <row r="78" spans="1:13" ht="17.100000000000001" customHeight="1">
      <c r="A78" s="1">
        <v>11</v>
      </c>
      <c r="B78" s="13"/>
      <c r="C78" s="72"/>
      <c r="D78" s="129" t="s">
        <v>146</v>
      </c>
      <c r="E78" s="113" t="s">
        <v>18</v>
      </c>
      <c r="F78" s="114">
        <v>1</v>
      </c>
      <c r="G78" s="114"/>
      <c r="H78" s="73"/>
      <c r="I78" s="127">
        <f>H78*G78</f>
        <v>0</v>
      </c>
      <c r="J78" s="6"/>
      <c r="K78" s="8"/>
      <c r="M78" s="54"/>
    </row>
    <row r="79" spans="1:13" ht="17.100000000000001" customHeight="1">
      <c r="B79" s="13"/>
      <c r="C79" s="72"/>
      <c r="D79" s="332" t="str">
        <f>CONCATENATE("Sous total"," _ ",D77)</f>
        <v xml:space="preserve">Sous total _ Etudes </v>
      </c>
      <c r="E79" s="322"/>
      <c r="F79" s="322"/>
      <c r="G79" s="323"/>
      <c r="H79" s="324"/>
      <c r="I79" s="98">
        <f>SUBTOTAL(9,I77:I78)</f>
        <v>0</v>
      </c>
      <c r="J79" s="6"/>
      <c r="K79" s="8"/>
      <c r="M79" s="54"/>
    </row>
    <row r="80" spans="1:13" ht="17.100000000000001" customHeight="1">
      <c r="B80" s="13"/>
      <c r="C80" s="72"/>
      <c r="D80" s="142"/>
      <c r="E80" s="113"/>
      <c r="F80" s="114"/>
      <c r="G80" s="114"/>
      <c r="H80" s="73"/>
      <c r="I80" s="74"/>
      <c r="J80" s="6"/>
      <c r="K80" s="8"/>
      <c r="M80" s="54"/>
    </row>
    <row r="81" spans="2:11" ht="17.100000000000001" customHeight="1">
      <c r="B81" s="13"/>
      <c r="C81" s="38"/>
      <c r="D81" s="325" t="str">
        <f>CONCATENATE("Sous total"," _ ",D9)</f>
        <v>Sous total _ ELECTRICITE CFO/CFA</v>
      </c>
      <c r="E81" s="326"/>
      <c r="F81" s="326"/>
      <c r="G81" s="327"/>
      <c r="H81" s="328"/>
      <c r="I81" s="48">
        <f>SUBTOTAL(9,I11:I80)</f>
        <v>0</v>
      </c>
      <c r="J81" s="6"/>
      <c r="K81" s="8"/>
    </row>
    <row r="82" spans="2:11" ht="17.100000000000001" customHeight="1">
      <c r="B82" s="13"/>
      <c r="C82" s="38"/>
      <c r="D82" s="92"/>
      <c r="E82" s="93"/>
      <c r="F82" s="94"/>
      <c r="G82" s="94"/>
      <c r="H82" s="36" t="str">
        <f>IF($B82=""," ",IF(VLOOKUP($B82,#REF!,6,FALSE)=0,"",(VLOOKUP($B82,#REF!,6,FALSE)*#REF!*#REF!*#REF!*#REF!)))</f>
        <v xml:space="preserve"> </v>
      </c>
      <c r="I82" s="41"/>
      <c r="J82" s="6"/>
      <c r="K82" s="8"/>
    </row>
    <row r="83" spans="2:11" ht="17.100000000000001" customHeight="1">
      <c r="B83" s="13"/>
      <c r="C83" s="75"/>
      <c r="D83" s="92"/>
      <c r="E83" s="93"/>
      <c r="F83" s="94"/>
      <c r="G83" s="94"/>
      <c r="H83" s="36"/>
      <c r="I83" s="41"/>
      <c r="J83" s="6"/>
      <c r="K83" s="8"/>
    </row>
    <row r="84" spans="2:11" ht="17.100000000000001" customHeight="1" thickBot="1">
      <c r="B84" s="14"/>
      <c r="C84" s="38"/>
      <c r="D84" s="92"/>
      <c r="E84" s="93"/>
      <c r="F84" s="94"/>
      <c r="G84" s="94"/>
      <c r="H84" s="36"/>
      <c r="I84" s="41"/>
      <c r="J84" s="6"/>
      <c r="K84" s="8"/>
    </row>
    <row r="85" spans="2:11" ht="17.100000000000001" customHeight="1" thickTop="1" thickBot="1">
      <c r="B85" s="7"/>
      <c r="C85" s="51"/>
      <c r="D85" s="52"/>
      <c r="E85" s="53"/>
      <c r="F85" s="143"/>
      <c r="G85" s="143"/>
      <c r="H85" s="54"/>
      <c r="I85" s="55"/>
      <c r="J85" s="6"/>
      <c r="K85" s="8"/>
    </row>
    <row r="86" spans="2:11" ht="17.100000000000001" customHeight="1">
      <c r="B86" s="9"/>
      <c r="C86" s="144"/>
      <c r="D86" s="56" t="s">
        <v>3</v>
      </c>
      <c r="E86" s="56"/>
      <c r="F86" s="57"/>
      <c r="G86" s="57"/>
      <c r="H86" s="58"/>
      <c r="I86" s="59">
        <f>I81</f>
        <v>0</v>
      </c>
      <c r="J86" s="10"/>
      <c r="K86" s="11"/>
    </row>
    <row r="87" spans="2:11" ht="17.100000000000001" customHeight="1">
      <c r="C87" s="145"/>
      <c r="D87" s="146" t="s">
        <v>55</v>
      </c>
      <c r="E87" s="146"/>
      <c r="F87" s="147"/>
      <c r="G87" s="147"/>
      <c r="H87" s="148"/>
      <c r="I87" s="149">
        <f>I86*0.2</f>
        <v>0</v>
      </c>
      <c r="J87" s="12"/>
    </row>
    <row r="88" spans="2:11" ht="17.100000000000001" customHeight="1" thickBot="1">
      <c r="C88" s="150"/>
      <c r="D88" s="60" t="s">
        <v>4</v>
      </c>
      <c r="E88" s="60"/>
      <c r="F88" s="61"/>
      <c r="G88" s="61"/>
      <c r="H88" s="62"/>
      <c r="I88" s="151">
        <f>I86+I87</f>
        <v>0</v>
      </c>
      <c r="J88" s="12"/>
    </row>
    <row r="89" spans="2:11">
      <c r="C89" s="63"/>
      <c r="D89" s="63"/>
      <c r="E89" s="63"/>
      <c r="F89" s="63"/>
      <c r="G89" s="63"/>
      <c r="H89" s="63"/>
      <c r="I89" s="63"/>
    </row>
    <row r="90" spans="2:11">
      <c r="C90" s="63"/>
      <c r="D90" s="63"/>
      <c r="E90" s="63"/>
      <c r="F90" s="63"/>
      <c r="G90" s="63"/>
      <c r="H90" s="63"/>
      <c r="I90" s="63"/>
      <c r="K90" s="11"/>
    </row>
    <row r="91" spans="2:11">
      <c r="C91" s="63"/>
      <c r="D91" s="63"/>
      <c r="E91" s="63"/>
      <c r="F91" s="63"/>
      <c r="G91" s="63"/>
      <c r="H91" s="63"/>
      <c r="I91" s="63"/>
    </row>
    <row r="92" spans="2:11">
      <c r="C92" s="63"/>
      <c r="D92" s="63"/>
      <c r="E92" s="63"/>
      <c r="F92" s="63"/>
      <c r="G92" s="63"/>
      <c r="H92" s="63"/>
      <c r="I92" s="63"/>
    </row>
    <row r="93" spans="2:11">
      <c r="C93" s="63"/>
      <c r="D93" s="63"/>
      <c r="E93" s="63"/>
      <c r="F93" s="63"/>
      <c r="G93" s="63"/>
      <c r="H93" s="63"/>
      <c r="I93" s="63"/>
    </row>
    <row r="94" spans="2:11">
      <c r="C94" s="63"/>
      <c r="D94" s="63"/>
      <c r="E94" s="63"/>
      <c r="F94" s="63"/>
      <c r="G94" s="63"/>
      <c r="H94" s="64"/>
      <c r="I94" s="63"/>
    </row>
    <row r="96" spans="2:11">
      <c r="I96" s="11"/>
    </row>
    <row r="99" spans="9:10">
      <c r="J99" s="11"/>
    </row>
    <row r="100" spans="9:10">
      <c r="I100" s="11"/>
    </row>
  </sheetData>
  <autoFilter ref="A8:A89" xr:uid="{00000000-0001-0000-0200-000000000000}"/>
  <mergeCells count="8">
    <mergeCell ref="C4:I4"/>
    <mergeCell ref="C5:I5"/>
    <mergeCell ref="D81:H81"/>
    <mergeCell ref="C6:I6"/>
    <mergeCell ref="D10:I10"/>
    <mergeCell ref="D13:H13"/>
    <mergeCell ref="D75:H75"/>
    <mergeCell ref="D79:H79"/>
  </mergeCells>
  <printOptions horizontalCentered="1"/>
  <pageMargins left="0.23622047244094491" right="0.23622047244094491" top="0.74803149606299213" bottom="0.74803149606299213" header="0.31496062992125984" footer="0.31496062992125984"/>
  <pageSetup paperSize="9" scale="71" orientation="portrait" r:id="rId1"/>
  <rowBreaks count="1" manualBreakCount="1">
    <brk id="48" min="2"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C4771-EF32-4B64-AC06-F063653BC823}">
  <sheetPr>
    <tabColor rgb="FFFF0000"/>
  </sheetPr>
  <dimension ref="A2:K43"/>
  <sheetViews>
    <sheetView view="pageBreakPreview" zoomScale="85" zoomScaleNormal="85" zoomScaleSheetLayoutView="85" workbookViewId="0">
      <selection activeCell="D20" sqref="D20"/>
    </sheetView>
  </sheetViews>
  <sheetFormatPr baseColWidth="10" defaultColWidth="10.85546875" defaultRowHeight="12.75" outlineLevelRow="1" outlineLevelCol="1"/>
  <cols>
    <col min="1" max="1" width="10.85546875" style="1"/>
    <col min="2" max="2" width="15.140625" style="1" customWidth="1"/>
    <col min="3" max="3" width="9.42578125" style="1" customWidth="1"/>
    <col min="4" max="4" width="65.140625" style="1" customWidth="1"/>
    <col min="5" max="5" width="8.42578125" style="1" customWidth="1"/>
    <col min="6" max="6" width="11.7109375" style="1" hidden="1" customWidth="1" outlineLevel="1"/>
    <col min="7" max="7" width="11.7109375" style="1" customWidth="1" collapsed="1"/>
    <col min="8" max="8" width="12.140625" style="1" bestFit="1" customWidth="1"/>
    <col min="9" max="9" width="19" style="1" customWidth="1"/>
    <col min="10" max="10" width="15.140625" style="1" customWidth="1"/>
    <col min="11" max="11" width="15.7109375" style="1" customWidth="1"/>
    <col min="12" max="12" width="14.140625" style="1" bestFit="1" customWidth="1"/>
    <col min="13" max="16384" width="10.85546875" style="1"/>
  </cols>
  <sheetData>
    <row r="2" spans="1:11" ht="12" customHeight="1" thickBot="1"/>
    <row r="3" spans="1:11" ht="12.75" customHeight="1" thickBot="1">
      <c r="C3" s="15"/>
      <c r="D3" s="16"/>
      <c r="E3" s="16"/>
      <c r="F3" s="16"/>
      <c r="G3" s="16"/>
      <c r="H3" s="16"/>
      <c r="I3" s="17"/>
      <c r="J3" s="2"/>
      <c r="K3" s="2"/>
    </row>
    <row r="4" spans="1:11" ht="67.150000000000006" customHeight="1" thickBot="1">
      <c r="C4" s="292" t="s">
        <v>327</v>
      </c>
      <c r="D4" s="293"/>
      <c r="E4" s="293"/>
      <c r="F4" s="293"/>
      <c r="G4" s="293"/>
      <c r="H4" s="293"/>
      <c r="I4" s="294"/>
      <c r="J4" s="3"/>
      <c r="K4" s="3"/>
    </row>
    <row r="5" spans="1:11" ht="45" hidden="1" customHeight="1" outlineLevel="1" thickBot="1">
      <c r="C5" s="297" t="s">
        <v>280</v>
      </c>
      <c r="D5" s="298"/>
      <c r="E5" s="298"/>
      <c r="F5" s="298"/>
      <c r="G5" s="298"/>
      <c r="H5" s="298"/>
      <c r="I5" s="299"/>
      <c r="J5" s="3"/>
      <c r="K5" s="3"/>
    </row>
    <row r="6" spans="1:11" ht="49.15" customHeight="1" collapsed="1" thickBot="1">
      <c r="C6" s="300" t="s">
        <v>326</v>
      </c>
      <c r="D6" s="301"/>
      <c r="E6" s="301"/>
      <c r="F6" s="301"/>
      <c r="G6" s="301"/>
      <c r="H6" s="301"/>
      <c r="I6" s="302"/>
      <c r="J6" s="3"/>
      <c r="K6" s="3"/>
    </row>
    <row r="7" spans="1:11" ht="49.9" customHeight="1" thickTop="1" thickBot="1">
      <c r="A7" s="4" t="s">
        <v>5</v>
      </c>
      <c r="B7" s="4" t="s">
        <v>12</v>
      </c>
      <c r="C7" s="18" t="s">
        <v>11</v>
      </c>
      <c r="D7" s="18" t="s">
        <v>2</v>
      </c>
      <c r="E7" s="18" t="s">
        <v>9</v>
      </c>
      <c r="F7" s="152" t="s">
        <v>278</v>
      </c>
      <c r="G7" s="152" t="s">
        <v>279</v>
      </c>
      <c r="H7" s="18" t="s">
        <v>54</v>
      </c>
      <c r="I7" s="19" t="s">
        <v>53</v>
      </c>
      <c r="J7" s="5"/>
      <c r="K7" s="5"/>
    </row>
    <row r="8" spans="1:11" ht="17.100000000000001" customHeight="1" thickTop="1">
      <c r="B8" s="13"/>
      <c r="C8" s="20"/>
      <c r="D8" s="21"/>
      <c r="E8" s="22"/>
      <c r="F8" s="23"/>
      <c r="G8" s="23"/>
      <c r="H8" s="24"/>
      <c r="I8" s="25"/>
      <c r="J8" s="6"/>
      <c r="K8" s="8"/>
    </row>
    <row r="9" spans="1:11" ht="17.100000000000001" customHeight="1">
      <c r="A9" s="1">
        <v>12</v>
      </c>
      <c r="B9" s="13"/>
      <c r="C9" s="26">
        <v>12</v>
      </c>
      <c r="D9" s="70" t="s">
        <v>24</v>
      </c>
      <c r="E9" s="110"/>
      <c r="F9" s="111"/>
      <c r="G9" s="111"/>
      <c r="H9" s="30" t="str">
        <f>IF($B9=""," ",IF(VLOOKUP($B9,#REF!,5,FALSE)=0,"",(VLOOKUP($B9,#REF!,5,FALSE)*#REF!*#REF!*#REF!*#REF!)))</f>
        <v xml:space="preserve"> </v>
      </c>
      <c r="I9" s="31"/>
      <c r="J9" s="6"/>
      <c r="K9" s="8"/>
    </row>
    <row r="10" spans="1:11" ht="17.100000000000001" customHeight="1">
      <c r="A10" s="1">
        <v>12</v>
      </c>
      <c r="B10" s="13"/>
      <c r="C10" s="42"/>
      <c r="D10" s="108" t="s">
        <v>253</v>
      </c>
      <c r="E10" s="95"/>
      <c r="F10" s="96"/>
      <c r="G10" s="96"/>
      <c r="H10" s="71"/>
      <c r="I10" s="41"/>
      <c r="J10" s="6"/>
      <c r="K10" s="8"/>
    </row>
    <row r="11" spans="1:11" ht="17.100000000000001" customHeight="1">
      <c r="A11" s="1">
        <v>12</v>
      </c>
      <c r="B11" s="13"/>
      <c r="C11" s="68"/>
      <c r="D11" s="97" t="s">
        <v>254</v>
      </c>
      <c r="E11" s="95" t="s">
        <v>18</v>
      </c>
      <c r="F11" s="96">
        <v>1</v>
      </c>
      <c r="G11" s="96"/>
      <c r="H11" s="71"/>
      <c r="I11" s="109">
        <f>IF(F11="",0,H11*F11)</f>
        <v>0</v>
      </c>
      <c r="J11" s="6"/>
      <c r="K11" s="8"/>
    </row>
    <row r="12" spans="1:11" ht="17.100000000000001" customHeight="1">
      <c r="B12" s="13"/>
      <c r="C12" s="68"/>
      <c r="D12" s="329" t="str">
        <f>CONCATENATE("Sous total"," _ ",D10)</f>
        <v>Sous total _ Ascenseur PMR</v>
      </c>
      <c r="E12" s="330"/>
      <c r="F12" s="330"/>
      <c r="G12" s="323"/>
      <c r="H12" s="331"/>
      <c r="I12" s="98">
        <f>SUBTOTAL(9,I11:I11)</f>
        <v>0</v>
      </c>
      <c r="J12" s="6"/>
      <c r="K12" s="8"/>
    </row>
    <row r="13" spans="1:11" ht="17.100000000000001" customHeight="1">
      <c r="B13" s="13"/>
      <c r="C13" s="68"/>
      <c r="D13" s="97"/>
      <c r="E13" s="95"/>
      <c r="F13" s="96"/>
      <c r="G13" s="96"/>
      <c r="H13" s="71"/>
      <c r="I13" s="69"/>
      <c r="J13" s="6"/>
      <c r="K13" s="8"/>
    </row>
    <row r="14" spans="1:11" ht="17.100000000000001" customHeight="1">
      <c r="B14" s="13"/>
      <c r="C14" s="42"/>
      <c r="D14" s="325" t="str">
        <f>CONCATENATE("Sous total"," _ ",D9)</f>
        <v>Sous total _ ASCENSEUR</v>
      </c>
      <c r="E14" s="326"/>
      <c r="F14" s="326"/>
      <c r="G14" s="327"/>
      <c r="H14" s="328"/>
      <c r="I14" s="48">
        <f>I12</f>
        <v>0</v>
      </c>
      <c r="J14" s="6"/>
      <c r="K14" s="8"/>
    </row>
    <row r="15" spans="1:11" ht="17.100000000000001" customHeight="1">
      <c r="B15" s="13"/>
      <c r="C15" s="38"/>
      <c r="D15" s="92"/>
      <c r="E15" s="93"/>
      <c r="F15" s="94"/>
      <c r="G15" s="94"/>
      <c r="H15" s="36" t="str">
        <f>IF($B15=""," ",IF(VLOOKUP($B15,#REF!,6,FALSE)=0,"",(VLOOKUP($B15,#REF!,6,FALSE)*#REF!*#REF!*#REF!*#REF!)))</f>
        <v xml:space="preserve"> </v>
      </c>
      <c r="I15" s="41"/>
      <c r="J15" s="6"/>
      <c r="K15" s="8"/>
    </row>
    <row r="16" spans="1:11" ht="17.100000000000001" customHeight="1">
      <c r="B16" s="13"/>
      <c r="C16" s="75"/>
      <c r="D16" s="92"/>
      <c r="E16" s="93"/>
      <c r="F16" s="94"/>
      <c r="G16" s="94"/>
      <c r="H16" s="36"/>
      <c r="I16" s="41"/>
      <c r="J16" s="6"/>
      <c r="K16" s="8"/>
    </row>
    <row r="17" spans="1:11" ht="17.100000000000001" customHeight="1" thickBot="1">
      <c r="B17" s="14"/>
      <c r="C17" s="38"/>
      <c r="D17" s="92"/>
      <c r="E17" s="93"/>
      <c r="F17" s="94"/>
      <c r="G17" s="94"/>
      <c r="H17" s="36"/>
      <c r="I17" s="41"/>
      <c r="J17" s="6"/>
      <c r="K17" s="8"/>
    </row>
    <row r="18" spans="1:11" ht="17.100000000000001" customHeight="1" thickTop="1" thickBot="1">
      <c r="B18" s="7"/>
      <c r="C18" s="51"/>
      <c r="D18" s="52"/>
      <c r="E18" s="53"/>
      <c r="F18" s="143"/>
      <c r="G18" s="143"/>
      <c r="H18" s="54"/>
      <c r="I18" s="55"/>
      <c r="J18" s="6"/>
      <c r="K18" s="8"/>
    </row>
    <row r="19" spans="1:11" ht="17.100000000000001" customHeight="1">
      <c r="B19" s="9"/>
      <c r="C19" s="144"/>
      <c r="D19" s="56" t="s">
        <v>3</v>
      </c>
      <c r="E19" s="56"/>
      <c r="F19" s="57"/>
      <c r="G19" s="57"/>
      <c r="H19" s="58"/>
      <c r="I19" s="59">
        <f>I14</f>
        <v>0</v>
      </c>
      <c r="J19" s="10"/>
      <c r="K19" s="11"/>
    </row>
    <row r="20" spans="1:11" ht="17.100000000000001" customHeight="1">
      <c r="C20" s="145"/>
      <c r="D20" s="146" t="s">
        <v>55</v>
      </c>
      <c r="E20" s="146"/>
      <c r="F20" s="147"/>
      <c r="G20" s="147"/>
      <c r="H20" s="148"/>
      <c r="I20" s="149">
        <f>I19*0.2</f>
        <v>0</v>
      </c>
      <c r="J20" s="12"/>
    </row>
    <row r="21" spans="1:11" ht="17.100000000000001" customHeight="1" thickBot="1">
      <c r="C21" s="150"/>
      <c r="D21" s="60" t="s">
        <v>4</v>
      </c>
      <c r="E21" s="60"/>
      <c r="F21" s="61"/>
      <c r="G21" s="61"/>
      <c r="H21" s="62"/>
      <c r="I21" s="151">
        <f>I19+I20</f>
        <v>0</v>
      </c>
      <c r="J21" s="12"/>
    </row>
    <row r="22" spans="1:11" ht="15.75">
      <c r="B22" s="13"/>
      <c r="C22" s="20"/>
      <c r="D22" s="21"/>
      <c r="E22" s="22"/>
      <c r="F22" s="23"/>
      <c r="G22" s="23"/>
      <c r="H22" s="24"/>
      <c r="I22" s="25"/>
    </row>
    <row r="23" spans="1:11" ht="17.100000000000001" customHeight="1">
      <c r="B23" s="13"/>
      <c r="C23" s="20"/>
      <c r="D23" s="21"/>
      <c r="E23" s="22"/>
      <c r="F23" s="23"/>
      <c r="G23" s="23"/>
      <c r="H23" s="24"/>
      <c r="I23" s="25"/>
      <c r="J23" s="6"/>
      <c r="K23" s="8"/>
    </row>
    <row r="24" spans="1:11" ht="17.100000000000001" customHeight="1">
      <c r="A24" s="1">
        <v>12</v>
      </c>
      <c r="B24" s="13"/>
      <c r="C24" s="26">
        <v>12</v>
      </c>
      <c r="D24" s="70" t="s">
        <v>286</v>
      </c>
      <c r="E24" s="110"/>
      <c r="F24" s="111"/>
      <c r="G24" s="111"/>
      <c r="H24" s="30" t="str">
        <f>IF($B24=""," ",IF(VLOOKUP($B24,#REF!,5,FALSE)=0,"",(VLOOKUP($B24,#REF!,5,FALSE)*#REF!*#REF!*#REF!*#REF!)))</f>
        <v xml:space="preserve"> </v>
      </c>
      <c r="I24" s="31"/>
      <c r="J24" s="6"/>
      <c r="K24" s="8"/>
    </row>
    <row r="25" spans="1:11" ht="17.100000000000001" customHeight="1">
      <c r="A25" s="1">
        <v>12</v>
      </c>
      <c r="B25" s="13"/>
      <c r="C25" s="42"/>
      <c r="D25" s="108" t="s">
        <v>287</v>
      </c>
      <c r="E25" s="95"/>
      <c r="F25" s="96"/>
      <c r="G25" s="96"/>
      <c r="H25" s="71"/>
      <c r="I25" s="41"/>
      <c r="J25" s="6"/>
      <c r="K25" s="8"/>
    </row>
    <row r="26" spans="1:11" ht="35.450000000000003" customHeight="1">
      <c r="A26" s="1">
        <v>12</v>
      </c>
      <c r="B26" s="13"/>
      <c r="C26" s="68"/>
      <c r="D26" s="186" t="s">
        <v>288</v>
      </c>
      <c r="E26" s="95" t="s">
        <v>18</v>
      </c>
      <c r="F26" s="96">
        <v>1</v>
      </c>
      <c r="G26" s="96">
        <v>1</v>
      </c>
      <c r="H26" s="71">
        <v>45000</v>
      </c>
      <c r="I26" s="109">
        <f>IF(F26="",0,H26*F26)</f>
        <v>45000</v>
      </c>
      <c r="J26" s="6"/>
      <c r="K26" s="8"/>
    </row>
    <row r="27" spans="1:11" ht="17.100000000000001" customHeight="1">
      <c r="B27" s="13"/>
      <c r="C27" s="68"/>
      <c r="D27" s="329" t="str">
        <f>CONCATENATE("Sous total"," _ ",D25)</f>
        <v>Sous total _ OPTION</v>
      </c>
      <c r="E27" s="330"/>
      <c r="F27" s="330"/>
      <c r="G27" s="323"/>
      <c r="H27" s="331"/>
      <c r="I27" s="98">
        <f>SUBTOTAL(9,I26:I26)</f>
        <v>45000</v>
      </c>
      <c r="J27" s="6"/>
      <c r="K27" s="8"/>
    </row>
    <row r="28" spans="1:11" ht="17.100000000000001" customHeight="1">
      <c r="B28" s="13"/>
      <c r="C28" s="68"/>
      <c r="D28" s="97"/>
      <c r="E28" s="95"/>
      <c r="F28" s="96"/>
      <c r="G28" s="96"/>
      <c r="H28" s="71"/>
      <c r="I28" s="69"/>
      <c r="J28" s="6"/>
      <c r="K28" s="8"/>
    </row>
    <row r="29" spans="1:11" ht="17.100000000000001" customHeight="1">
      <c r="B29" s="13"/>
      <c r="C29" s="42"/>
      <c r="D29" s="325" t="str">
        <f>CONCATENATE("Sous total"," _ ",D24)</f>
        <v>Sous total _ OPTION - ASCENSEUR</v>
      </c>
      <c r="E29" s="326"/>
      <c r="F29" s="326"/>
      <c r="G29" s="327"/>
      <c r="H29" s="328"/>
      <c r="I29" s="48">
        <f>I27</f>
        <v>45000</v>
      </c>
      <c r="J29" s="6"/>
      <c r="K29" s="8"/>
    </row>
    <row r="30" spans="1:11" ht="17.100000000000001" customHeight="1">
      <c r="B30" s="13"/>
      <c r="C30" s="38"/>
      <c r="D30" s="92"/>
      <c r="E30" s="93"/>
      <c r="F30" s="94"/>
      <c r="G30" s="94"/>
      <c r="H30" s="36" t="str">
        <f>IF($B30=""," ",IF(VLOOKUP($B30,#REF!,6,FALSE)=0,"",(VLOOKUP($B30,#REF!,6,FALSE)*#REF!*#REF!*#REF!*#REF!)))</f>
        <v xml:space="preserve"> </v>
      </c>
      <c r="I30" s="41"/>
      <c r="J30" s="6"/>
      <c r="K30" s="8"/>
    </row>
    <row r="31" spans="1:11" ht="17.100000000000001" customHeight="1">
      <c r="B31" s="13"/>
      <c r="C31" s="75"/>
      <c r="D31" s="92"/>
      <c r="E31" s="93"/>
      <c r="F31" s="94"/>
      <c r="G31" s="94"/>
      <c r="H31" s="36"/>
      <c r="I31" s="41"/>
      <c r="J31" s="6"/>
      <c r="K31" s="8"/>
    </row>
    <row r="32" spans="1:11" ht="17.100000000000001" customHeight="1" thickBot="1">
      <c r="B32" s="14"/>
      <c r="C32" s="38"/>
      <c r="D32" s="92"/>
      <c r="E32" s="93"/>
      <c r="F32" s="94"/>
      <c r="G32" s="94"/>
      <c r="H32" s="36"/>
      <c r="I32" s="41"/>
      <c r="J32" s="6"/>
      <c r="K32" s="8"/>
    </row>
    <row r="33" spans="3:11" ht="13.5" thickTop="1">
      <c r="C33" s="63"/>
      <c r="D33" s="63"/>
      <c r="E33" s="63"/>
      <c r="F33" s="63"/>
      <c r="G33" s="63"/>
      <c r="H33" s="63"/>
      <c r="I33" s="63"/>
      <c r="K33" s="11"/>
    </row>
    <row r="34" spans="3:11">
      <c r="C34" s="63"/>
      <c r="D34" s="63"/>
      <c r="E34" s="63"/>
      <c r="F34" s="63"/>
      <c r="G34" s="63"/>
      <c r="H34" s="63"/>
      <c r="I34" s="63"/>
    </row>
    <row r="35" spans="3:11">
      <c r="C35" s="63"/>
      <c r="D35" s="63"/>
      <c r="E35" s="63"/>
      <c r="F35" s="63"/>
      <c r="G35" s="63"/>
      <c r="H35" s="63"/>
      <c r="I35" s="63"/>
    </row>
    <row r="36" spans="3:11">
      <c r="C36" s="63"/>
      <c r="D36" s="63"/>
      <c r="E36" s="63"/>
      <c r="F36" s="63"/>
      <c r="G36" s="63"/>
      <c r="H36" s="63"/>
      <c r="I36" s="63"/>
    </row>
    <row r="37" spans="3:11">
      <c r="C37" s="63"/>
      <c r="D37" s="63"/>
      <c r="E37" s="63"/>
      <c r="F37" s="63"/>
      <c r="G37" s="63"/>
      <c r="H37" s="64"/>
      <c r="I37" s="63"/>
    </row>
    <row r="39" spans="3:11">
      <c r="I39" s="11"/>
    </row>
    <row r="42" spans="3:11">
      <c r="J42" s="11"/>
    </row>
    <row r="43" spans="3:11">
      <c r="I43" s="11"/>
    </row>
  </sheetData>
  <autoFilter ref="A8:A22" xr:uid="{00000000-0001-0000-0200-000000000000}"/>
  <mergeCells count="7">
    <mergeCell ref="C4:I4"/>
    <mergeCell ref="C5:I5"/>
    <mergeCell ref="D27:H27"/>
    <mergeCell ref="D29:H29"/>
    <mergeCell ref="D12:H12"/>
    <mergeCell ref="D14:H14"/>
    <mergeCell ref="C6:I6"/>
  </mergeCells>
  <printOptions horizontalCentered="1"/>
  <pageMargins left="0.23622047244094491" right="0.23622047244094491" top="0.74803149606299213" bottom="0.74803149606299213" header="0.31496062992125984" footer="0.31496062992125984"/>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7</vt:i4>
      </vt:variant>
    </vt:vector>
  </HeadingPairs>
  <TitlesOfParts>
    <vt:vector size="13" baseType="lpstr">
      <vt:lpstr>Récap détail 1</vt:lpstr>
      <vt:lpstr>01a-01b</vt:lpstr>
      <vt:lpstr>bâtiment modulaire</vt:lpstr>
      <vt:lpstr>04</vt:lpstr>
      <vt:lpstr>05</vt:lpstr>
      <vt:lpstr>06</vt:lpstr>
      <vt:lpstr>'bâtiment modulaire'!_Toc172703728</vt:lpstr>
      <vt:lpstr>'01a-01b'!Zone_d_impression</vt:lpstr>
      <vt:lpstr>'04'!Zone_d_impression</vt:lpstr>
      <vt:lpstr>'05'!Zone_d_impression</vt:lpstr>
      <vt:lpstr>'06'!Zone_d_impression</vt:lpstr>
      <vt:lpstr>'bâtiment modulaire'!Zone_d_impression</vt:lpstr>
      <vt:lpstr>'Récap détail 1'!Zone_d_impression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dc:creator>
  <cp:lastModifiedBy>Farzana Foyjoo</cp:lastModifiedBy>
  <cp:lastPrinted>2024-10-31T09:50:06Z</cp:lastPrinted>
  <dcterms:created xsi:type="dcterms:W3CDTF">2005-11-17T13:50:41Z</dcterms:created>
  <dcterms:modified xsi:type="dcterms:W3CDTF">2025-05-22T12:51:33Z</dcterms:modified>
</cp:coreProperties>
</file>